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60" windowWidth="15480" windowHeight="10605"/>
  </bookViews>
  <sheets>
    <sheet name="Dermatology Comparative Tariffs" sheetId="1" r:id="rId1"/>
  </sheets>
  <externalReferences>
    <externalReference r:id="rId2"/>
  </externalReferences>
  <definedNames>
    <definedName name="PredDLR">[1]Parameters!$C$45</definedName>
    <definedName name="PredOHR">[1]Parameters!$C$38</definedName>
    <definedName name="_xlnm.Print_Area" localSheetId="0">'Dermatology Comparative Tariffs'!$A$1:$AB$83</definedName>
    <definedName name="_xlnm.Print_Titles" localSheetId="0">'Dermatology Comparative Tariffs'!$A:$E,'Dermatology Comparative Tariffs'!$1:$7</definedName>
    <definedName name="VAT">[1]Parameters!$C$20</definedName>
  </definedNames>
  <calcPr calcId="145621"/>
</workbook>
</file>

<file path=xl/calcChain.xml><?xml version="1.0" encoding="utf-8"?>
<calcChain xmlns="http://schemas.openxmlformats.org/spreadsheetml/2006/main">
  <c r="U26" i="1" l="1"/>
  <c r="V26" i="1" s="1"/>
  <c r="W26" i="1" s="1"/>
  <c r="X26" i="1" s="1"/>
  <c r="Y26" i="1" s="1"/>
  <c r="O21" i="1"/>
  <c r="O22" i="1"/>
  <c r="O23" i="1"/>
  <c r="O24" i="1"/>
  <c r="O25" i="1"/>
  <c r="O20" i="1"/>
  <c r="F36" i="1" l="1"/>
  <c r="F37" i="1"/>
  <c r="F38" i="1"/>
  <c r="F39" i="1"/>
  <c r="F40" i="1"/>
  <c r="F41" i="1"/>
  <c r="F42" i="1"/>
  <c r="F43" i="1"/>
  <c r="F44" i="1"/>
  <c r="F45" i="1"/>
  <c r="F46" i="1"/>
  <c r="F47" i="1"/>
  <c r="F48" i="1"/>
  <c r="F49" i="1"/>
  <c r="F50" i="1"/>
  <c r="F51" i="1"/>
  <c r="F52" i="1"/>
  <c r="F53" i="1"/>
  <c r="F35" i="1"/>
  <c r="P35" i="1" l="1"/>
  <c r="Q35" i="1"/>
  <c r="R35" i="1"/>
  <c r="S35" i="1"/>
  <c r="T35" i="1"/>
  <c r="P36" i="1"/>
  <c r="Q36" i="1"/>
  <c r="R36" i="1"/>
  <c r="S36" i="1"/>
  <c r="T36" i="1"/>
  <c r="P37" i="1"/>
  <c r="Q37" i="1"/>
  <c r="R37" i="1"/>
  <c r="S37" i="1"/>
  <c r="T37" i="1"/>
  <c r="P38" i="1"/>
  <c r="Q38" i="1"/>
  <c r="R38" i="1"/>
  <c r="S38" i="1"/>
  <c r="T38" i="1"/>
  <c r="P39" i="1"/>
  <c r="Q39" i="1"/>
  <c r="R39" i="1"/>
  <c r="S39" i="1"/>
  <c r="T39" i="1"/>
  <c r="P40" i="1"/>
  <c r="Q40" i="1"/>
  <c r="R40" i="1"/>
  <c r="S40" i="1"/>
  <c r="T40" i="1"/>
  <c r="P41" i="1"/>
  <c r="Q41" i="1"/>
  <c r="R41" i="1"/>
  <c r="S41" i="1"/>
  <c r="T41" i="1"/>
  <c r="P42" i="1"/>
  <c r="Q42" i="1"/>
  <c r="R42" i="1"/>
  <c r="S42" i="1"/>
  <c r="T42" i="1"/>
  <c r="P43" i="1"/>
  <c r="Q43" i="1"/>
  <c r="R43" i="1"/>
  <c r="S43" i="1"/>
  <c r="T43" i="1"/>
  <c r="P44" i="1"/>
  <c r="Q44" i="1"/>
  <c r="R44" i="1"/>
  <c r="S44" i="1"/>
  <c r="T44" i="1"/>
  <c r="P45" i="1"/>
  <c r="Q45" i="1"/>
  <c r="R45" i="1"/>
  <c r="S45" i="1"/>
  <c r="T45" i="1"/>
  <c r="P46" i="1"/>
  <c r="Q46" i="1"/>
  <c r="R46" i="1"/>
  <c r="S46" i="1"/>
  <c r="T46" i="1"/>
  <c r="P47" i="1"/>
  <c r="Q47" i="1"/>
  <c r="R47" i="1"/>
  <c r="S47" i="1"/>
  <c r="T47" i="1"/>
  <c r="P48" i="1"/>
  <c r="Q48" i="1"/>
  <c r="R48" i="1"/>
  <c r="S48" i="1"/>
  <c r="T48" i="1"/>
  <c r="P49" i="1"/>
  <c r="Q49" i="1"/>
  <c r="R49" i="1"/>
  <c r="S49" i="1"/>
  <c r="T49" i="1"/>
  <c r="P50" i="1"/>
  <c r="Q50" i="1"/>
  <c r="R50" i="1"/>
  <c r="S50" i="1"/>
  <c r="T50" i="1"/>
  <c r="P51" i="1"/>
  <c r="Q51" i="1"/>
  <c r="R51" i="1"/>
  <c r="S51" i="1"/>
  <c r="T51" i="1"/>
  <c r="P52" i="1"/>
  <c r="Q52" i="1"/>
  <c r="R52" i="1"/>
  <c r="S52" i="1"/>
  <c r="T52" i="1"/>
  <c r="P53" i="1"/>
  <c r="Q53" i="1"/>
  <c r="R53" i="1"/>
  <c r="S53" i="1"/>
  <c r="T53" i="1"/>
  <c r="T34" i="1"/>
  <c r="S34" i="1"/>
  <c r="R34" i="1"/>
  <c r="Q34" i="1"/>
  <c r="P34" i="1"/>
  <c r="P12" i="1"/>
  <c r="Q12" i="1"/>
  <c r="R12" i="1"/>
  <c r="S12" i="1"/>
  <c r="T12" i="1"/>
  <c r="P19" i="1"/>
  <c r="Q19" i="1"/>
  <c r="R19" i="1"/>
  <c r="S19" i="1"/>
  <c r="T19" i="1"/>
  <c r="P11" i="1"/>
  <c r="Q11" i="1"/>
  <c r="R11" i="1"/>
  <c r="S11" i="1"/>
  <c r="T11" i="1"/>
  <c r="G12" i="1" l="1"/>
  <c r="G13" i="1"/>
  <c r="G14" i="1"/>
  <c r="G15" i="1"/>
  <c r="G16" i="1"/>
  <c r="G17" i="1"/>
  <c r="G18" i="1"/>
  <c r="G20" i="1"/>
  <c r="G21" i="1"/>
  <c r="G22" i="1"/>
  <c r="G23" i="1"/>
  <c r="G24" i="1"/>
  <c r="G25" i="1"/>
  <c r="G26" i="1"/>
  <c r="G11" i="1"/>
  <c r="S26" i="1" l="1"/>
  <c r="P26" i="1"/>
  <c r="T26" i="1"/>
  <c r="Q26" i="1"/>
  <c r="R26" i="1"/>
  <c r="P25" i="1"/>
  <c r="T25" i="1"/>
  <c r="Q25" i="1"/>
  <c r="R25" i="1"/>
  <c r="S25" i="1"/>
  <c r="P24" i="1"/>
  <c r="T24" i="1"/>
  <c r="R24" i="1"/>
  <c r="S24" i="1"/>
  <c r="Q24" i="1"/>
  <c r="S23" i="1"/>
  <c r="P23" i="1"/>
  <c r="T23" i="1"/>
  <c r="Q23" i="1"/>
  <c r="R23" i="1"/>
  <c r="P22" i="1"/>
  <c r="T22" i="1"/>
  <c r="S22" i="1"/>
  <c r="Q22" i="1"/>
  <c r="R22" i="1"/>
  <c r="P21" i="1"/>
  <c r="T21" i="1"/>
  <c r="S21" i="1"/>
  <c r="Q21" i="1"/>
  <c r="R21" i="1"/>
  <c r="R20" i="1"/>
  <c r="S20" i="1"/>
  <c r="P20" i="1"/>
  <c r="T20" i="1"/>
  <c r="Q20" i="1"/>
  <c r="P18" i="1"/>
  <c r="T18" i="1"/>
  <c r="Q18" i="1"/>
  <c r="R18" i="1"/>
  <c r="S18" i="1"/>
  <c r="P17" i="1"/>
  <c r="T17" i="1"/>
  <c r="Q17" i="1"/>
  <c r="R17" i="1"/>
  <c r="S17" i="1"/>
  <c r="P16" i="1"/>
  <c r="T16" i="1"/>
  <c r="Q16" i="1"/>
  <c r="R16" i="1"/>
  <c r="S16" i="1"/>
  <c r="P15" i="1"/>
  <c r="T15" i="1"/>
  <c r="Q15" i="1"/>
  <c r="R15" i="1"/>
  <c r="S15" i="1"/>
  <c r="S14" i="1"/>
  <c r="P14" i="1"/>
  <c r="T14" i="1"/>
  <c r="Q14" i="1"/>
  <c r="R14" i="1"/>
  <c r="T13" i="1"/>
  <c r="Q13" i="1"/>
  <c r="S13" i="1"/>
  <c r="R13" i="1"/>
  <c r="P13" i="1"/>
  <c r="AA34" i="1"/>
  <c r="AA19" i="1"/>
  <c r="M12" i="1" l="1"/>
  <c r="M13" i="1"/>
  <c r="M14" i="1"/>
  <c r="M15" i="1"/>
  <c r="M16" i="1"/>
  <c r="M17" i="1"/>
  <c r="M18" i="1"/>
  <c r="M20" i="1"/>
  <c r="M21" i="1"/>
  <c r="M22" i="1"/>
  <c r="M23" i="1"/>
  <c r="M24" i="1"/>
  <c r="M25" i="1"/>
  <c r="M26" i="1"/>
  <c r="M11" i="1"/>
  <c r="J53" i="1" l="1"/>
  <c r="AA53" i="1" s="1"/>
  <c r="J52" i="1"/>
  <c r="AA52" i="1" s="1"/>
  <c r="J51" i="1"/>
  <c r="AA51" i="1" s="1"/>
  <c r="J50" i="1"/>
  <c r="AA50" i="1" s="1"/>
  <c r="J49" i="1"/>
  <c r="AA49" i="1" s="1"/>
  <c r="J48" i="1"/>
  <c r="AA48" i="1" s="1"/>
  <c r="J47" i="1"/>
  <c r="AA47" i="1" s="1"/>
  <c r="J46" i="1"/>
  <c r="AA46" i="1" s="1"/>
  <c r="J45" i="1"/>
  <c r="AA45" i="1" s="1"/>
  <c r="J44" i="1"/>
  <c r="AA44" i="1" s="1"/>
  <c r="J43" i="1"/>
  <c r="AA43" i="1" s="1"/>
  <c r="J42" i="1"/>
  <c r="AA42" i="1" s="1"/>
  <c r="J41" i="1"/>
  <c r="AA41" i="1" s="1"/>
  <c r="J40" i="1"/>
  <c r="AA40" i="1" s="1"/>
  <c r="J39" i="1"/>
  <c r="AA39" i="1" s="1"/>
  <c r="J38" i="1"/>
  <c r="AA38" i="1" s="1"/>
  <c r="J37" i="1"/>
  <c r="AA37" i="1" s="1"/>
  <c r="J36" i="1"/>
  <c r="AA36" i="1" s="1"/>
  <c r="J35" i="1"/>
  <c r="AA35" i="1" s="1"/>
  <c r="J34" i="1"/>
  <c r="N53" i="1"/>
  <c r="N52" i="1"/>
  <c r="N51" i="1"/>
  <c r="N50" i="1"/>
  <c r="N49" i="1"/>
  <c r="N48" i="1"/>
  <c r="N47" i="1"/>
  <c r="N46" i="1"/>
  <c r="N45" i="1"/>
  <c r="N44" i="1"/>
  <c r="N43" i="1"/>
  <c r="N42" i="1"/>
  <c r="N41" i="1"/>
  <c r="N40" i="1"/>
  <c r="N39" i="1"/>
  <c r="N38" i="1"/>
  <c r="N37" i="1"/>
  <c r="N36" i="1"/>
  <c r="N35" i="1"/>
  <c r="N34" i="1"/>
  <c r="J11" i="1"/>
  <c r="AA11" i="1" s="1"/>
  <c r="J12" i="1"/>
  <c r="AA12" i="1" s="1"/>
  <c r="J13" i="1"/>
  <c r="AA13" i="1" s="1"/>
  <c r="J14" i="1"/>
  <c r="AA14" i="1" s="1"/>
  <c r="J15" i="1"/>
  <c r="AA15" i="1" s="1"/>
  <c r="J16" i="1"/>
  <c r="AA16" i="1" s="1"/>
  <c r="J17" i="1"/>
  <c r="AA17" i="1" s="1"/>
  <c r="J18" i="1"/>
  <c r="AA18" i="1" s="1"/>
  <c r="J20" i="1"/>
  <c r="AA20" i="1" s="1"/>
  <c r="J21" i="1"/>
  <c r="AA21" i="1" s="1"/>
  <c r="J22" i="1"/>
  <c r="AA22" i="1" s="1"/>
  <c r="J23" i="1"/>
  <c r="AA23" i="1" s="1"/>
  <c r="J24" i="1"/>
  <c r="AA24" i="1" s="1"/>
  <c r="J25" i="1"/>
  <c r="AA25" i="1" s="1"/>
  <c r="J26" i="1"/>
  <c r="AA26" i="1" s="1"/>
  <c r="N11" i="1"/>
  <c r="N12" i="1"/>
  <c r="N13" i="1"/>
  <c r="N14" i="1"/>
  <c r="N15" i="1"/>
  <c r="N16" i="1"/>
  <c r="N17" i="1"/>
  <c r="N18" i="1"/>
  <c r="N19" i="1"/>
  <c r="N20" i="1"/>
  <c r="N21" i="1"/>
  <c r="N22" i="1"/>
  <c r="N23" i="1"/>
  <c r="N24" i="1"/>
  <c r="N25" i="1"/>
  <c r="N26" i="1"/>
  <c r="AB26" i="1" l="1"/>
  <c r="Z26" i="1"/>
  <c r="AB17" i="1"/>
  <c r="Z17" i="1"/>
  <c r="Z24" i="1"/>
  <c r="AB24" i="1"/>
  <c r="Z23" i="1"/>
  <c r="AB23" i="1"/>
  <c r="Z16" i="1"/>
  <c r="AB16" i="1"/>
  <c r="Z21" i="1"/>
  <c r="AB21" i="1"/>
  <c r="AB18" i="1"/>
  <c r="Z18" i="1"/>
  <c r="AB25" i="1"/>
  <c r="Z25" i="1"/>
  <c r="Z20" i="1"/>
  <c r="AB20" i="1"/>
  <c r="Z22" i="1"/>
  <c r="AB22" i="1"/>
  <c r="Z19" i="1"/>
  <c r="AB19" i="1"/>
  <c r="Z35" i="1"/>
  <c r="AB35" i="1"/>
  <c r="Z36" i="1"/>
  <c r="AB36" i="1"/>
  <c r="Z37" i="1"/>
  <c r="AB37" i="1"/>
  <c r="Z38" i="1"/>
  <c r="AB38" i="1"/>
  <c r="Z39" i="1"/>
  <c r="AB39" i="1"/>
  <c r="Z40" i="1"/>
  <c r="AB40" i="1"/>
  <c r="Z41" i="1"/>
  <c r="AB41" i="1"/>
  <c r="Z42" i="1"/>
  <c r="AB42" i="1"/>
  <c r="Z43" i="1"/>
  <c r="AB43" i="1"/>
  <c r="Z44" i="1"/>
  <c r="AB44" i="1"/>
  <c r="Z45" i="1"/>
  <c r="AB45" i="1"/>
  <c r="Z46" i="1"/>
  <c r="AB46" i="1"/>
  <c r="Z47" i="1"/>
  <c r="AB47" i="1"/>
  <c r="Z48" i="1"/>
  <c r="AB48" i="1"/>
  <c r="Z49" i="1"/>
  <c r="AB49" i="1"/>
  <c r="Z50" i="1"/>
  <c r="AB50" i="1"/>
  <c r="Z51" i="1"/>
  <c r="AB51" i="1"/>
  <c r="Z52" i="1"/>
  <c r="AB52" i="1"/>
  <c r="Z53" i="1"/>
  <c r="AB53" i="1"/>
  <c r="AB34" i="1"/>
  <c r="Z34" i="1"/>
  <c r="Z12" i="1"/>
  <c r="AB12" i="1"/>
  <c r="Z13" i="1"/>
  <c r="AB13" i="1"/>
  <c r="Z14" i="1"/>
  <c r="AB14" i="1"/>
  <c r="Z15" i="1"/>
  <c r="AB15" i="1"/>
  <c r="AB11" i="1"/>
  <c r="Z11" i="1"/>
  <c r="W19" i="1"/>
  <c r="X19" i="1"/>
  <c r="Y19" i="1"/>
  <c r="U36" i="1"/>
  <c r="V36" i="1"/>
  <c r="W36" i="1"/>
  <c r="X36" i="1"/>
  <c r="Y36" i="1"/>
  <c r="U37" i="1"/>
  <c r="V37" i="1"/>
  <c r="W37" i="1"/>
  <c r="X37" i="1"/>
  <c r="Y37" i="1"/>
  <c r="U38" i="1"/>
  <c r="V38" i="1"/>
  <c r="W38" i="1"/>
  <c r="X38" i="1"/>
  <c r="Y38" i="1"/>
  <c r="U39" i="1"/>
  <c r="V39" i="1"/>
  <c r="W39" i="1"/>
  <c r="X39" i="1"/>
  <c r="Y39" i="1"/>
  <c r="U40" i="1"/>
  <c r="V40" i="1"/>
  <c r="W40" i="1"/>
  <c r="X40" i="1"/>
  <c r="Y40" i="1"/>
  <c r="U41" i="1"/>
  <c r="V41" i="1"/>
  <c r="W41" i="1"/>
  <c r="X41" i="1"/>
  <c r="Y41" i="1"/>
  <c r="U42" i="1"/>
  <c r="V42" i="1"/>
  <c r="W42" i="1"/>
  <c r="X42" i="1"/>
  <c r="Y42" i="1"/>
  <c r="U43" i="1"/>
  <c r="V43" i="1"/>
  <c r="W43" i="1"/>
  <c r="X43" i="1"/>
  <c r="Y43" i="1"/>
  <c r="U44" i="1"/>
  <c r="V44" i="1"/>
  <c r="W44" i="1"/>
  <c r="X44" i="1"/>
  <c r="Y44" i="1"/>
  <c r="U45" i="1"/>
  <c r="V45" i="1"/>
  <c r="W45" i="1"/>
  <c r="X45" i="1"/>
  <c r="Y45" i="1"/>
  <c r="U46" i="1"/>
  <c r="V46" i="1"/>
  <c r="W46" i="1"/>
  <c r="X46" i="1"/>
  <c r="Y46" i="1"/>
  <c r="U47" i="1"/>
  <c r="V47" i="1"/>
  <c r="W47" i="1"/>
  <c r="X47" i="1"/>
  <c r="Y47" i="1"/>
  <c r="U48" i="1"/>
  <c r="V48" i="1"/>
  <c r="W48" i="1"/>
  <c r="X48" i="1"/>
  <c r="Y48" i="1"/>
  <c r="U49" i="1"/>
  <c r="V49" i="1"/>
  <c r="W49" i="1"/>
  <c r="X49" i="1"/>
  <c r="Y49" i="1"/>
  <c r="U50" i="1"/>
  <c r="V50" i="1"/>
  <c r="W50" i="1"/>
  <c r="X50" i="1"/>
  <c r="Y50" i="1"/>
  <c r="U51" i="1"/>
  <c r="V51" i="1"/>
  <c r="W51" i="1"/>
  <c r="X51" i="1"/>
  <c r="Y51" i="1"/>
  <c r="U52" i="1"/>
  <c r="V52" i="1"/>
  <c r="W52" i="1"/>
  <c r="X52" i="1"/>
  <c r="Y52" i="1"/>
  <c r="U53" i="1"/>
  <c r="V53" i="1"/>
  <c r="W53" i="1"/>
  <c r="X53" i="1"/>
  <c r="Y53" i="1"/>
  <c r="Y35" i="1"/>
  <c r="X35" i="1"/>
  <c r="W35" i="1"/>
  <c r="V35" i="1"/>
  <c r="U35" i="1"/>
  <c r="I26" i="1"/>
  <c r="I23" i="1"/>
  <c r="W23" i="1" s="1"/>
  <c r="I24" i="1"/>
  <c r="X24" i="1" s="1"/>
  <c r="I25" i="1"/>
  <c r="Y25" i="1" s="1"/>
  <c r="I12" i="1"/>
  <c r="I13" i="1"/>
  <c r="U13" i="1" s="1"/>
  <c r="I14" i="1"/>
  <c r="W14" i="1" s="1"/>
  <c r="I15" i="1"/>
  <c r="Y15" i="1" s="1"/>
  <c r="I16" i="1"/>
  <c r="U16" i="1" s="1"/>
  <c r="I17" i="1"/>
  <c r="V17" i="1" s="1"/>
  <c r="I18" i="1"/>
  <c r="U18" i="1" s="1"/>
  <c r="V19" i="1"/>
  <c r="I20" i="1"/>
  <c r="V20" i="1" s="1"/>
  <c r="I21" i="1"/>
  <c r="Y21" i="1" s="1"/>
  <c r="I22" i="1"/>
  <c r="U22" i="1" s="1"/>
  <c r="I11" i="1"/>
  <c r="D36" i="1"/>
  <c r="D37" i="1"/>
  <c r="D38" i="1"/>
  <c r="D39" i="1"/>
  <c r="D40" i="1"/>
  <c r="D41" i="1"/>
  <c r="D42" i="1"/>
  <c r="D43" i="1"/>
  <c r="D44" i="1"/>
  <c r="D45" i="1"/>
  <c r="D46" i="1"/>
  <c r="D47" i="1"/>
  <c r="D48" i="1"/>
  <c r="D49" i="1"/>
  <c r="D50" i="1"/>
  <c r="D51" i="1"/>
  <c r="D52" i="1"/>
  <c r="D53" i="1"/>
  <c r="D35" i="1"/>
  <c r="L36" i="1"/>
  <c r="L37" i="1"/>
  <c r="L38" i="1"/>
  <c r="L39" i="1"/>
  <c r="L40" i="1"/>
  <c r="L41" i="1"/>
  <c r="L42" i="1"/>
  <c r="L43" i="1"/>
  <c r="L44" i="1"/>
  <c r="L45" i="1"/>
  <c r="L46" i="1"/>
  <c r="L47" i="1"/>
  <c r="L48" i="1"/>
  <c r="L49" i="1"/>
  <c r="L50" i="1"/>
  <c r="L51" i="1"/>
  <c r="L52" i="1"/>
  <c r="L53" i="1"/>
  <c r="L35" i="1"/>
  <c r="H36" i="1"/>
  <c r="H37" i="1"/>
  <c r="H38" i="1"/>
  <c r="H39" i="1"/>
  <c r="H40" i="1"/>
  <c r="H41" i="1"/>
  <c r="H42" i="1"/>
  <c r="H43" i="1"/>
  <c r="H44" i="1"/>
  <c r="H45" i="1"/>
  <c r="H46" i="1"/>
  <c r="H47" i="1"/>
  <c r="H48" i="1"/>
  <c r="H49" i="1"/>
  <c r="H50" i="1"/>
  <c r="H51" i="1"/>
  <c r="H52" i="1"/>
  <c r="H53" i="1"/>
  <c r="H35" i="1"/>
  <c r="D11" i="1"/>
  <c r="Y34" i="1"/>
  <c r="D12" i="1"/>
  <c r="D13" i="1"/>
  <c r="D14" i="1"/>
  <c r="D15" i="1"/>
  <c r="D16" i="1"/>
  <c r="D17" i="1"/>
  <c r="D18" i="1"/>
  <c r="D19" i="1"/>
  <c r="U19" i="1"/>
  <c r="D20" i="1"/>
  <c r="D21" i="1"/>
  <c r="D22" i="1"/>
  <c r="D23" i="1"/>
  <c r="D24" i="1"/>
  <c r="D25" i="1"/>
  <c r="D26" i="1"/>
  <c r="U34" i="1"/>
  <c r="V34" i="1"/>
  <c r="W34" i="1"/>
  <c r="X34" i="1"/>
  <c r="X12" i="1" l="1"/>
  <c r="U12" i="1"/>
  <c r="V11" i="1"/>
  <c r="U11" i="1"/>
  <c r="Y24" i="1"/>
  <c r="U14" i="1"/>
  <c r="W17" i="1"/>
  <c r="X21" i="1"/>
  <c r="V23" i="1"/>
  <c r="V21" i="1"/>
  <c r="W21" i="1"/>
  <c r="U21" i="1"/>
  <c r="V24" i="1"/>
  <c r="V25" i="1"/>
  <c r="W24" i="1"/>
  <c r="X22" i="1"/>
  <c r="Y17" i="1"/>
  <c r="V12" i="1"/>
  <c r="U15" i="1"/>
  <c r="V14" i="1"/>
  <c r="X20" i="1"/>
  <c r="W20" i="1"/>
  <c r="U20" i="1"/>
  <c r="Y20" i="1"/>
  <c r="X15" i="1"/>
  <c r="X25" i="1"/>
  <c r="W25" i="1"/>
  <c r="X18" i="1"/>
  <c r="Y18" i="1"/>
  <c r="X17" i="1"/>
  <c r="W15" i="1"/>
  <c r="X14" i="1"/>
  <c r="W13" i="1"/>
  <c r="V13" i="1"/>
  <c r="X13" i="1"/>
  <c r="Y13" i="1"/>
  <c r="X11" i="1"/>
  <c r="Y11" i="1"/>
  <c r="W12" i="1"/>
  <c r="Y23" i="1"/>
  <c r="Y14" i="1"/>
  <c r="V15" i="1"/>
  <c r="X23" i="1"/>
  <c r="Y12" i="1"/>
  <c r="W11" i="1"/>
  <c r="X16" i="1"/>
  <c r="V22" i="1"/>
  <c r="W16" i="1"/>
  <c r="W18" i="1"/>
  <c r="Y22" i="1"/>
  <c r="W22" i="1"/>
  <c r="V16" i="1"/>
  <c r="Y16" i="1"/>
</calcChain>
</file>

<file path=xl/sharedStrings.xml><?xml version="1.0" encoding="utf-8"?>
<sst xmlns="http://schemas.openxmlformats.org/spreadsheetml/2006/main" count="170" uniqueCount="135">
  <si>
    <t>Code</t>
  </si>
  <si>
    <t>Terminology</t>
  </si>
  <si>
    <t>Average Duration Professional</t>
  </si>
  <si>
    <t>Consultations:</t>
  </si>
  <si>
    <t>0109</t>
  </si>
  <si>
    <t>0129</t>
  </si>
  <si>
    <t>Prolonged first/follow-up consultation : 15 min</t>
  </si>
  <si>
    <t>0132</t>
  </si>
  <si>
    <t>Repeat Script</t>
  </si>
  <si>
    <t>0145</t>
  </si>
  <si>
    <t>Consultation : Away from doctor's room</t>
  </si>
  <si>
    <t>0146</t>
  </si>
  <si>
    <t xml:space="preserve">Unscheduled consultation: Emergency (cons.room) </t>
  </si>
  <si>
    <t>0147</t>
  </si>
  <si>
    <t>Unscheduled consultation:Emergency(not cons.room)</t>
  </si>
  <si>
    <t>0199</t>
  </si>
  <si>
    <t>Chronic Medicine Forms</t>
  </si>
  <si>
    <t>0190</t>
  </si>
  <si>
    <t>0191</t>
  </si>
  <si>
    <t>0192</t>
  </si>
  <si>
    <t>0173</t>
  </si>
  <si>
    <t>0174</t>
  </si>
  <si>
    <t>0175</t>
  </si>
  <si>
    <t>Hospital follow-up visit</t>
  </si>
  <si>
    <t>Procedures</t>
  </si>
  <si>
    <t>0130</t>
  </si>
  <si>
    <t>Telephone consultation (all hours)</t>
  </si>
  <si>
    <t>0133</t>
  </si>
  <si>
    <t>Writing of special motivations</t>
  </si>
  <si>
    <t>0151</t>
  </si>
  <si>
    <t>0243</t>
  </si>
  <si>
    <t>0242</t>
  </si>
  <si>
    <t>0241</t>
  </si>
  <si>
    <t>0307</t>
  </si>
  <si>
    <t>0245</t>
  </si>
  <si>
    <t>0246</t>
  </si>
  <si>
    <t>0287</t>
  </si>
  <si>
    <t>0202</t>
  </si>
  <si>
    <t>0230</t>
  </si>
  <si>
    <t>0251</t>
  </si>
  <si>
    <t>0308</t>
  </si>
  <si>
    <t>0286</t>
  </si>
  <si>
    <t>0315</t>
  </si>
  <si>
    <t>0228</t>
  </si>
  <si>
    <t>0237</t>
  </si>
  <si>
    <t>0223</t>
  </si>
  <si>
    <t>0010</t>
  </si>
  <si>
    <t>0313</t>
  </si>
  <si>
    <t>0284</t>
  </si>
  <si>
    <t>0285</t>
  </si>
  <si>
    <t>Pre-anaesthetic assessment: 10 and 20 minutes</t>
  </si>
  <si>
    <t>Intralesional injection into areas of pathology e.g. Keloids: Multiple</t>
  </si>
  <si>
    <t>PUVA Treatment: Maximum of 21 treatments</t>
  </si>
  <si>
    <t>UVR-Treatment</t>
  </si>
  <si>
    <t>Deep skin biopsy by surgical incision with local anaesthetic and suturing</t>
  </si>
  <si>
    <t>Treatment of benign skin lesion by chemo-cryotherapy: First Lesion</t>
  </si>
  <si>
    <t>Treatment of benign skin lesion by chemo-cryotherapy: Subsequent lesions (each)</t>
  </si>
  <si>
    <t>Treatment of benign skin lesion by chemo-cryotherapy: Maximum for multiple additional lesions</t>
  </si>
  <si>
    <t>Removal of benign lesion by curretting under local or general anaesthesia followed by diathermy and curretting or electrocautery: First lesion</t>
  </si>
  <si>
    <t>Removal of benign lesion by curretting under local or general anaesthesia followed by diathermy and curretting or electrocautery: Subsequent lesions (each)</t>
  </si>
  <si>
    <t>Removal of malignant lesions by curretting under local or general anaesthesia followed by electrocautery: First lesion</t>
  </si>
  <si>
    <t>Laser treatment for large skin lesions: Extensive area</t>
  </si>
  <si>
    <t>Laser treatment for large skin lesions: Whole face or other areas of equivalent size or larger</t>
  </si>
  <si>
    <t>Photo-dynamic therapy for malignant skin lesions: Equipment fee for PDT lamp</t>
  </si>
  <si>
    <t>Scanning of pigmented skin lesions: Equipment fee for Molemax or similar device</t>
  </si>
  <si>
    <t>Excision and repair by direct suture; excision nail fold or other minor procedures of similar magnitude</t>
  </si>
  <si>
    <t>Each additional small procedure done at the same time</t>
  </si>
  <si>
    <t>Extensive resection for malignant soft tissue tumour including muscle</t>
  </si>
  <si>
    <t>Requiring repair by small skin graft or small local flap or other procedures of similar magnitude</t>
  </si>
  <si>
    <t>Local anaesthesic</t>
  </si>
  <si>
    <t>Setting of sterile tray</t>
  </si>
  <si>
    <t>Hospital Consultation</t>
  </si>
  <si>
    <t>Consultation</t>
  </si>
  <si>
    <t>Units</t>
  </si>
  <si>
    <t>R</t>
  </si>
  <si>
    <t>Disclaimer:</t>
  </si>
  <si>
    <t>GEMS RCF</t>
  </si>
  <si>
    <t>See the Notes below for All Tariffs</t>
  </si>
  <si>
    <t>HealthMan RCF</t>
  </si>
  <si>
    <t>DH
RCF</t>
  </si>
  <si>
    <t>DH
Prem B</t>
  </si>
  <si>
    <t>DH 
Classic Rate</t>
  </si>
  <si>
    <t>DH 
Exec Rate</t>
  </si>
  <si>
    <t>Note:</t>
  </si>
  <si>
    <t>FedHealth 
RCF</t>
  </si>
  <si>
    <t xml:space="preserve">The above schedule is based on information avaiable to HealthMan and HealthMan will NOT be held responsible for any losses incurred by practitioners resulting from the use of this schedule. </t>
  </si>
  <si>
    <t>FedHealth DPA</t>
  </si>
  <si>
    <t>Profmed 
RCF</t>
  </si>
  <si>
    <t>COMPARATIVE TARIFFS: Scheme Rates</t>
  </si>
  <si>
    <t>Legend:</t>
  </si>
  <si>
    <t>VAT = Value Added Tax</t>
  </si>
  <si>
    <t>DH = Discovery Health</t>
  </si>
  <si>
    <t>Prem = Premier</t>
  </si>
  <si>
    <t>R = Rand</t>
  </si>
  <si>
    <t>DPA = Direct Payment Arrangement</t>
  </si>
  <si>
    <t>RCF = Rand Conversion Factor (Rand Value per Unit)</t>
  </si>
  <si>
    <t>Base Rates</t>
  </si>
  <si>
    <t>Payment Arrangments</t>
  </si>
  <si>
    <t>8. All Tariffs are inlcusive of VAT</t>
  </si>
  <si>
    <t>1. Codes, Descriptors and Unit Values have been extracted from the SAMA Electronic Medical Doctors Coding Manual (eMDCM) previously known as the SAMA Doctors Billing Manual (DBM).  
    Please note that many of the descriptors are shortened versions.  For the full descriptors please refer to the 2014 SAMA eMDCM</t>
  </si>
  <si>
    <t>2. Tariffs may differ due to rounding</t>
  </si>
  <si>
    <t>3. Above codes are the most frequently used codes and is not all inclusive of all the codes</t>
  </si>
  <si>
    <t>7. The Healthman tariff for codes that relate to equipment have been retained at GEMS rate*</t>
  </si>
  <si>
    <t>4. Increases from 2015 are as follow:</t>
  </si>
  <si>
    <t xml:space="preserve">   a. HealthMan = 2015 Tariff + 7.2%</t>
  </si>
  <si>
    <t xml:space="preserve">   b. Bankmed = New to Schedule</t>
  </si>
  <si>
    <t xml:space="preserve">   c. Discovery Health = 2015 Tariff +5%</t>
  </si>
  <si>
    <t xml:space="preserve">   d. Fedhealth = 2015 Tariff +5.5%</t>
  </si>
  <si>
    <t xml:space="preserve">   e. GEMS = 2015 Tariff +5% </t>
  </si>
  <si>
    <t xml:space="preserve">   f. Profmed = 2015 Tariff +6%</t>
  </si>
  <si>
    <t xml:space="preserve">6. Payment Arrangement Rates have NOT been split between In-Hospital &amp; Out-Hospital.  Use as appropriate.  </t>
  </si>
  <si>
    <t>9. Please note that GEMS published no Consultation Codes at Scheme Rate and that the GEMS Non-Contracted rates were used</t>
  </si>
  <si>
    <t>10. Codes CAS18 &amp; HDM1 only applies to FCPSA members participating in the Physician Quality Network (Contact FCPSA for more information)</t>
  </si>
  <si>
    <t xml:space="preserve"> HealthMan Private Tariff 
(VAT Incl)</t>
  </si>
  <si>
    <t>BankMed 
(VAT Incl)</t>
  </si>
  <si>
    <t>BankMed
RCF</t>
  </si>
  <si>
    <t xml:space="preserve">            Discovery Tariffs     (VAT Incl)</t>
  </si>
  <si>
    <t>FedHealth  (VAT Incl)</t>
  </si>
  <si>
    <t xml:space="preserve">                       GEMS Tariffs               (VAT Incl)</t>
  </si>
  <si>
    <t xml:space="preserve">
Profmed
(Incl VAT)</t>
  </si>
  <si>
    <t>BankMed
Entry Plan Network</t>
  </si>
  <si>
    <t>BankMed
Traditional &amp; Comprehensive 
Network 
(IH)</t>
  </si>
  <si>
    <t>BankMed
Traditional &amp; Comprehensive 
Network 
(OH)</t>
  </si>
  <si>
    <t>BankMed
Plus
Network 
(IH)</t>
  </si>
  <si>
    <t>BankMed
Plus
Network 
(OH)</t>
  </si>
  <si>
    <t>DH 
Prem A 
(IH)</t>
  </si>
  <si>
    <t>DH 
Prem A 
(OH)</t>
  </si>
  <si>
    <t>CAS18</t>
  </si>
  <si>
    <r>
      <t xml:space="preserve">Casualty Evaluation Code 
</t>
    </r>
    <r>
      <rPr>
        <i/>
        <sz val="10"/>
        <color theme="5"/>
        <rFont val="Calibri"/>
        <family val="2"/>
        <scheme val="minor"/>
      </rPr>
      <t xml:space="preserve">(Executive &amp; Classic Plans) </t>
    </r>
    <r>
      <rPr>
        <i/>
        <sz val="10"/>
        <color rgb="FFFF0000"/>
        <rFont val="Calibri"/>
        <family val="2"/>
        <scheme val="minor"/>
      </rPr>
      <t>(Refer to Note 10)</t>
    </r>
  </si>
  <si>
    <t>n/a</t>
  </si>
  <si>
    <r>
      <t xml:space="preserve">Casualty Evaluation Code 
</t>
    </r>
    <r>
      <rPr>
        <i/>
        <sz val="10"/>
        <color theme="5"/>
        <rFont val="Calibri"/>
        <family val="2"/>
        <scheme val="minor"/>
      </rPr>
      <t xml:space="preserve">(Excl. Ececutive &amp; Classic Plans) </t>
    </r>
    <r>
      <rPr>
        <i/>
        <sz val="10"/>
        <color rgb="FFFF0000"/>
        <rFont val="Calibri"/>
        <family val="2"/>
        <scheme val="minor"/>
      </rPr>
      <t>(Refer to Note 10)</t>
    </r>
  </si>
  <si>
    <t>HDM1</t>
  </si>
  <si>
    <r>
      <t xml:space="preserve">Hospital Discharge Management Code (instead of 0109)  
</t>
    </r>
    <r>
      <rPr>
        <i/>
        <sz val="10"/>
        <color theme="5"/>
        <rFont val="Calibri"/>
        <family val="2"/>
        <scheme val="minor"/>
      </rPr>
      <t xml:space="preserve">(Executive &amp; Classic Plans) </t>
    </r>
    <r>
      <rPr>
        <i/>
        <sz val="10"/>
        <color rgb="FFFF0000"/>
        <rFont val="Calibri"/>
        <family val="2"/>
        <scheme val="minor"/>
      </rPr>
      <t>(Refer to Note 10)</t>
    </r>
  </si>
  <si>
    <r>
      <t xml:space="preserve">Hospital Discharge Management Code  (instead of 0109)
</t>
    </r>
    <r>
      <rPr>
        <i/>
        <sz val="10"/>
        <color theme="5"/>
        <rFont val="Calibri"/>
        <family val="2"/>
        <scheme val="minor"/>
      </rPr>
      <t xml:space="preserve">(Excl. Executive &amp; Classic Plans) </t>
    </r>
    <r>
      <rPr>
        <i/>
        <sz val="10"/>
        <color rgb="FFFF0000"/>
        <rFont val="Calibri"/>
        <family val="2"/>
        <scheme val="minor"/>
      </rPr>
      <t>(Refer to Note 10)</t>
    </r>
  </si>
  <si>
    <t>HEALTHMAN DERMATOLOGY COSTING GUIDE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</si>
</sst>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000_ ;_ * \-#,##0.000_ ;_ * &quot;-&quot;??_ ;_ @_ "/>
  </numFmts>
  <fonts count="25" x14ac:knownFonts="1">
    <font>
      <sz val="10"/>
      <name val="Arial"/>
    </font>
    <font>
      <sz val="10"/>
      <name val="Arial"/>
      <family val="2"/>
    </font>
    <font>
      <b/>
      <sz val="18"/>
      <name val="Calibri"/>
      <family val="2"/>
      <scheme val="minor"/>
    </font>
    <font>
      <sz val="10"/>
      <name val="Calibri"/>
      <family val="2"/>
      <scheme val="minor"/>
    </font>
    <font>
      <b/>
      <sz val="8"/>
      <name val="Calibri"/>
      <family val="2"/>
      <scheme val="minor"/>
    </font>
    <font>
      <b/>
      <u/>
      <sz val="12"/>
      <name val="Calibri"/>
      <family val="2"/>
      <scheme val="minor"/>
    </font>
    <font>
      <b/>
      <sz val="10"/>
      <name val="Calibri"/>
      <family val="2"/>
      <scheme val="minor"/>
    </font>
    <font>
      <b/>
      <i/>
      <u/>
      <sz val="10"/>
      <name val="Calibri"/>
      <family val="2"/>
      <scheme val="minor"/>
    </font>
    <font>
      <i/>
      <u/>
      <sz val="10"/>
      <name val="Calibri"/>
      <family val="2"/>
      <scheme val="minor"/>
    </font>
    <font>
      <b/>
      <u/>
      <sz val="10"/>
      <name val="Calibri"/>
      <family val="2"/>
      <scheme val="minor"/>
    </font>
    <font>
      <b/>
      <u/>
      <sz val="10"/>
      <color indexed="10"/>
      <name val="Calibri"/>
      <family val="2"/>
      <scheme val="minor"/>
    </font>
    <font>
      <b/>
      <sz val="10"/>
      <color indexed="10"/>
      <name val="Calibri"/>
      <family val="2"/>
      <scheme val="minor"/>
    </font>
    <font>
      <b/>
      <sz val="10"/>
      <color indexed="8"/>
      <name val="Calibri"/>
      <family val="2"/>
      <scheme val="minor"/>
    </font>
    <font>
      <b/>
      <sz val="10"/>
      <color indexed="63"/>
      <name val="Calibri"/>
      <family val="2"/>
      <scheme val="minor"/>
    </font>
    <font>
      <b/>
      <u/>
      <sz val="10"/>
      <color indexed="8"/>
      <name val="Calibri"/>
      <family val="2"/>
      <scheme val="minor"/>
    </font>
    <font>
      <b/>
      <u/>
      <sz val="10"/>
      <color rgb="FFFF0000"/>
      <name val="Calibri"/>
      <family val="2"/>
      <scheme val="minor"/>
    </font>
    <font>
      <i/>
      <sz val="10"/>
      <color rgb="FF0000FF"/>
      <name val="Calibri"/>
      <family val="2"/>
      <scheme val="minor"/>
    </font>
    <font>
      <sz val="10"/>
      <color rgb="FF0000FF"/>
      <name val="Calibri"/>
      <family val="2"/>
      <scheme val="minor"/>
    </font>
    <font>
      <i/>
      <sz val="10"/>
      <color indexed="10"/>
      <name val="Calibri"/>
      <family val="2"/>
      <scheme val="minor"/>
    </font>
    <font>
      <i/>
      <sz val="10"/>
      <name val="Calibri"/>
      <family val="2"/>
      <scheme val="minor"/>
    </font>
    <font>
      <b/>
      <i/>
      <sz val="10"/>
      <name val="Calibri"/>
      <family val="2"/>
      <scheme val="minor"/>
    </font>
    <font>
      <b/>
      <sz val="10"/>
      <color theme="5"/>
      <name val="Calibri"/>
      <family val="2"/>
      <scheme val="minor"/>
    </font>
    <font>
      <i/>
      <sz val="10"/>
      <color theme="5"/>
      <name val="Calibri"/>
      <family val="2"/>
      <scheme val="minor"/>
    </font>
    <font>
      <i/>
      <sz val="10"/>
      <color rgb="FFFF0000"/>
      <name val="Calibri"/>
      <family val="2"/>
      <scheme val="minor"/>
    </font>
    <font>
      <sz val="10"/>
      <color theme="5"/>
      <name val="Calibri"/>
      <family val="2"/>
      <scheme val="minor"/>
    </font>
  </fonts>
  <fills count="7">
    <fill>
      <patternFill patternType="none"/>
    </fill>
    <fill>
      <patternFill patternType="gray125"/>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thin">
        <color indexed="64"/>
      </left>
      <right style="thin">
        <color indexed="64"/>
      </right>
      <top style="hair">
        <color indexed="64"/>
      </top>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161">
    <xf numFmtId="0" fontId="0" fillId="0" borderId="0" xfId="0"/>
    <xf numFmtId="0" fontId="18" fillId="2" borderId="2" xfId="0" applyFont="1" applyFill="1" applyBorder="1" applyProtection="1">
      <protection hidden="1"/>
    </xf>
    <xf numFmtId="0" fontId="2" fillId="3" borderId="4" xfId="0" applyFont="1" applyFill="1" applyBorder="1" applyAlignment="1" applyProtection="1">
      <protection hidden="1"/>
    </xf>
    <xf numFmtId="0" fontId="2" fillId="3" borderId="5" xfId="0" applyFont="1" applyFill="1" applyBorder="1" applyAlignment="1" applyProtection="1">
      <protection hidden="1"/>
    </xf>
    <xf numFmtId="0" fontId="2" fillId="3" borderId="7" xfId="0" applyFont="1" applyFill="1" applyBorder="1" applyAlignment="1" applyProtection="1">
      <protection hidden="1"/>
    </xf>
    <xf numFmtId="0" fontId="3" fillId="2" borderId="0" xfId="0" applyFont="1" applyFill="1" applyBorder="1" applyProtection="1">
      <protection hidden="1"/>
    </xf>
    <xf numFmtId="49" fontId="3" fillId="2" borderId="0" xfId="0" applyNumberFormat="1" applyFont="1" applyFill="1" applyBorder="1" applyProtection="1">
      <protection hidden="1"/>
    </xf>
    <xf numFmtId="0" fontId="4" fillId="2" borderId="0" xfId="0" applyFont="1" applyFill="1" applyBorder="1" applyAlignment="1" applyProtection="1">
      <alignment wrapText="1"/>
      <protection hidden="1"/>
    </xf>
    <xf numFmtId="0" fontId="4" fillId="2" borderId="0" xfId="1" applyNumberFormat="1" applyFont="1" applyFill="1" applyBorder="1" applyProtection="1">
      <protection hidden="1"/>
    </xf>
    <xf numFmtId="164" fontId="3" fillId="2" borderId="0" xfId="1" applyFont="1" applyFill="1" applyBorder="1" applyProtection="1">
      <protection hidden="1"/>
    </xf>
    <xf numFmtId="165" fontId="3" fillId="2" borderId="0" xfId="1" applyNumberFormat="1" applyFont="1" applyFill="1" applyBorder="1" applyProtection="1">
      <protection hidden="1"/>
    </xf>
    <xf numFmtId="164" fontId="3" fillId="2" borderId="0" xfId="1" applyNumberFormat="1" applyFont="1" applyFill="1" applyBorder="1" applyProtection="1">
      <protection hidden="1"/>
    </xf>
    <xf numFmtId="0" fontId="5" fillId="3" borderId="4" xfId="0" applyFont="1" applyFill="1" applyBorder="1" applyAlignment="1" applyProtection="1">
      <alignment horizontal="center"/>
      <protection hidden="1"/>
    </xf>
    <xf numFmtId="0" fontId="5" fillId="3" borderId="5" xfId="0" applyFont="1" applyFill="1" applyBorder="1" applyAlignment="1" applyProtection="1">
      <alignment horizontal="center"/>
      <protection hidden="1"/>
    </xf>
    <xf numFmtId="49" fontId="6" fillId="4" borderId="1" xfId="0" applyNumberFormat="1" applyFont="1" applyFill="1" applyBorder="1" applyAlignment="1" applyProtection="1">
      <alignment horizontal="center"/>
      <protection hidden="1"/>
    </xf>
    <xf numFmtId="0" fontId="6" fillId="2" borderId="7" xfId="0" applyFont="1" applyFill="1" applyBorder="1" applyAlignment="1" applyProtection="1">
      <alignment horizontal="center" wrapText="1"/>
      <protection hidden="1"/>
    </xf>
    <xf numFmtId="164" fontId="6" fillId="4" borderId="1" xfId="1" applyFont="1" applyFill="1" applyBorder="1" applyAlignment="1" applyProtection="1">
      <alignment horizontal="center" wrapText="1"/>
      <protection hidden="1"/>
    </xf>
    <xf numFmtId="165" fontId="6" fillId="4" borderId="1" xfId="1" applyNumberFormat="1" applyFont="1" applyFill="1" applyBorder="1" applyAlignment="1" applyProtection="1">
      <alignment horizontal="center" wrapText="1"/>
      <protection hidden="1"/>
    </xf>
    <xf numFmtId="49" fontId="6" fillId="2" borderId="2" xfId="0" applyNumberFormat="1" applyFont="1" applyFill="1" applyBorder="1" applyAlignment="1" applyProtection="1">
      <alignment horizontal="center"/>
      <protection hidden="1"/>
    </xf>
    <xf numFmtId="0" fontId="6" fillId="2" borderId="0" xfId="0" applyFont="1" applyFill="1" applyBorder="1" applyAlignment="1" applyProtection="1">
      <alignment horizontal="center" wrapText="1"/>
      <protection hidden="1"/>
    </xf>
    <xf numFmtId="164" fontId="6" fillId="5" borderId="1" xfId="1" applyFont="1" applyFill="1" applyBorder="1" applyAlignment="1" applyProtection="1">
      <alignment horizontal="center" wrapText="1"/>
      <protection hidden="1"/>
    </xf>
    <xf numFmtId="165" fontId="6" fillId="5" borderId="1" xfId="1" applyNumberFormat="1" applyFont="1" applyFill="1" applyBorder="1" applyAlignment="1" applyProtection="1">
      <alignment wrapText="1"/>
      <protection hidden="1"/>
    </xf>
    <xf numFmtId="165" fontId="6" fillId="5" borderId="1" xfId="1" applyNumberFormat="1" applyFont="1" applyFill="1" applyBorder="1" applyAlignment="1" applyProtection="1">
      <alignment horizontal="center" wrapText="1"/>
      <protection hidden="1"/>
    </xf>
    <xf numFmtId="9" fontId="6" fillId="5" borderId="1" xfId="0" applyNumberFormat="1" applyFont="1" applyFill="1" applyBorder="1" applyAlignment="1" applyProtection="1">
      <alignment horizontal="center" wrapText="1"/>
      <protection hidden="1"/>
    </xf>
    <xf numFmtId="9" fontId="6" fillId="5" borderId="1" xfId="2" applyFont="1" applyFill="1" applyBorder="1" applyAlignment="1" applyProtection="1">
      <alignment horizontal="center" wrapText="1"/>
      <protection hidden="1"/>
    </xf>
    <xf numFmtId="49" fontId="7" fillId="2" borderId="2"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wrapText="1"/>
      <protection hidden="1"/>
    </xf>
    <xf numFmtId="164" fontId="7" fillId="4" borderId="1" xfId="1" applyFont="1" applyFill="1" applyBorder="1" applyAlignment="1" applyProtection="1">
      <alignment horizontal="center" wrapText="1"/>
      <protection hidden="1"/>
    </xf>
    <xf numFmtId="165" fontId="7" fillId="4" borderId="1" xfId="1" applyNumberFormat="1" applyFont="1" applyFill="1" applyBorder="1" applyAlignment="1" applyProtection="1">
      <alignment horizontal="center" wrapText="1"/>
      <protection hidden="1"/>
    </xf>
    <xf numFmtId="0" fontId="8" fillId="2" borderId="0" xfId="0" applyFont="1" applyFill="1" applyBorder="1" applyProtection="1">
      <protection hidden="1"/>
    </xf>
    <xf numFmtId="49" fontId="6" fillId="3" borderId="4" xfId="0" applyNumberFormat="1" applyFont="1" applyFill="1" applyBorder="1" applyAlignment="1" applyProtection="1">
      <alignment horizontal="center"/>
      <protection hidden="1"/>
    </xf>
    <xf numFmtId="0" fontId="9" fillId="3" borderId="5" xfId="0" applyFont="1" applyFill="1" applyBorder="1" applyAlignment="1" applyProtection="1">
      <alignment horizontal="left" wrapText="1"/>
      <protection hidden="1"/>
    </xf>
    <xf numFmtId="0" fontId="3" fillId="3" borderId="5" xfId="1" applyNumberFormat="1" applyFont="1" applyFill="1" applyBorder="1" applyProtection="1">
      <protection hidden="1"/>
    </xf>
    <xf numFmtId="164" fontId="3" fillId="3" borderId="5" xfId="1" applyFont="1" applyFill="1" applyBorder="1" applyProtection="1">
      <protection hidden="1"/>
    </xf>
    <xf numFmtId="165" fontId="3" fillId="3" borderId="5" xfId="1" applyNumberFormat="1" applyFont="1" applyFill="1" applyBorder="1" applyProtection="1">
      <protection hidden="1"/>
    </xf>
    <xf numFmtId="164" fontId="6" fillId="3" borderId="5" xfId="1" applyFont="1" applyFill="1" applyBorder="1" applyProtection="1">
      <protection hidden="1"/>
    </xf>
    <xf numFmtId="9" fontId="6" fillId="3" borderId="5" xfId="0" applyNumberFormat="1" applyFont="1" applyFill="1" applyBorder="1" applyProtection="1">
      <protection hidden="1"/>
    </xf>
    <xf numFmtId="0" fontId="6" fillId="3" borderId="5" xfId="0" applyFont="1" applyFill="1" applyBorder="1" applyProtection="1">
      <protection hidden="1"/>
    </xf>
    <xf numFmtId="164" fontId="3" fillId="3" borderId="7" xfId="1" applyFont="1" applyFill="1" applyBorder="1" applyProtection="1">
      <protection hidden="1"/>
    </xf>
    <xf numFmtId="49" fontId="6" fillId="2" borderId="8" xfId="0" applyNumberFormat="1" applyFont="1" applyFill="1" applyBorder="1" applyAlignment="1" applyProtection="1">
      <alignment horizontal="center"/>
      <protection hidden="1"/>
    </xf>
    <xf numFmtId="0" fontId="9" fillId="2" borderId="16" xfId="0" applyFont="1" applyFill="1" applyBorder="1" applyAlignment="1" applyProtection="1">
      <alignment horizontal="left" wrapText="1"/>
      <protection hidden="1"/>
    </xf>
    <xf numFmtId="0" fontId="3" fillId="2" borderId="19" xfId="0" applyNumberFormat="1" applyFont="1" applyFill="1" applyBorder="1" applyProtection="1">
      <protection hidden="1"/>
    </xf>
    <xf numFmtId="164" fontId="3" fillId="2" borderId="19" xfId="1" applyFont="1" applyFill="1" applyBorder="1" applyProtection="1">
      <protection hidden="1"/>
    </xf>
    <xf numFmtId="165" fontId="3" fillId="2" borderId="19" xfId="1" applyNumberFormat="1" applyFont="1" applyFill="1" applyBorder="1" applyProtection="1">
      <protection hidden="1"/>
    </xf>
    <xf numFmtId="164" fontId="6" fillId="2" borderId="19" xfId="1" applyFont="1" applyFill="1" applyBorder="1" applyProtection="1">
      <protection hidden="1"/>
    </xf>
    <xf numFmtId="164" fontId="3" fillId="2" borderId="19" xfId="1" applyNumberFormat="1" applyFont="1" applyFill="1" applyBorder="1" applyProtection="1">
      <protection hidden="1"/>
    </xf>
    <xf numFmtId="164" fontId="6" fillId="6" borderId="19" xfId="1" applyFont="1" applyFill="1" applyBorder="1" applyProtection="1">
      <protection hidden="1"/>
    </xf>
    <xf numFmtId="164" fontId="3" fillId="6" borderId="19" xfId="1" applyFont="1" applyFill="1" applyBorder="1" applyProtection="1">
      <protection hidden="1"/>
    </xf>
    <xf numFmtId="49" fontId="6" fillId="2" borderId="9" xfId="0" applyNumberFormat="1" applyFont="1" applyFill="1" applyBorder="1" applyAlignment="1" applyProtection="1">
      <alignment horizontal="center"/>
      <protection hidden="1"/>
    </xf>
    <xf numFmtId="0" fontId="10" fillId="2" borderId="17" xfId="0" applyFont="1" applyFill="1" applyBorder="1" applyAlignment="1" applyProtection="1">
      <alignment horizontal="left" wrapText="1"/>
      <protection hidden="1"/>
    </xf>
    <xf numFmtId="0" fontId="3" fillId="2" borderId="20" xfId="0" applyNumberFormat="1" applyFont="1" applyFill="1" applyBorder="1" applyProtection="1">
      <protection hidden="1"/>
    </xf>
    <xf numFmtId="164" fontId="3" fillId="2" borderId="20" xfId="1" applyFont="1" applyFill="1" applyBorder="1" applyProtection="1">
      <protection hidden="1"/>
    </xf>
    <xf numFmtId="165" fontId="6" fillId="2" borderId="20" xfId="1" applyNumberFormat="1" applyFont="1" applyFill="1" applyBorder="1" applyProtection="1">
      <protection hidden="1"/>
    </xf>
    <xf numFmtId="164" fontId="6" fillId="2" borderId="20" xfId="1" applyFont="1" applyFill="1" applyBorder="1" applyProtection="1">
      <protection hidden="1"/>
    </xf>
    <xf numFmtId="165" fontId="3" fillId="2" borderId="20" xfId="1" applyNumberFormat="1" applyFont="1" applyFill="1" applyBorder="1" applyProtection="1">
      <protection hidden="1"/>
    </xf>
    <xf numFmtId="164" fontId="6" fillId="2" borderId="20" xfId="1" applyNumberFormat="1" applyFont="1" applyFill="1" applyBorder="1" applyProtection="1">
      <protection hidden="1"/>
    </xf>
    <xf numFmtId="164" fontId="11" fillId="2" borderId="20" xfId="1" applyFont="1" applyFill="1" applyBorder="1" applyProtection="1">
      <protection hidden="1"/>
    </xf>
    <xf numFmtId="164" fontId="6" fillId="6" borderId="20" xfId="1" applyFont="1" applyFill="1" applyBorder="1" applyProtection="1">
      <protection hidden="1"/>
    </xf>
    <xf numFmtId="49" fontId="12" fillId="2" borderId="9" xfId="0" applyNumberFormat="1" applyFont="1" applyFill="1" applyBorder="1" applyProtection="1">
      <protection hidden="1"/>
    </xf>
    <xf numFmtId="0" fontId="6" fillId="2" borderId="17" xfId="0" applyFont="1" applyFill="1" applyBorder="1" applyAlignment="1" applyProtection="1">
      <alignment wrapText="1"/>
      <protection hidden="1"/>
    </xf>
    <xf numFmtId="0" fontId="6" fillId="2" borderId="20" xfId="1" applyNumberFormat="1" applyFont="1" applyFill="1" applyBorder="1" applyProtection="1">
      <protection hidden="1"/>
    </xf>
    <xf numFmtId="0" fontId="6" fillId="2" borderId="0" xfId="0" applyFont="1" applyFill="1" applyBorder="1" applyProtection="1">
      <protection hidden="1"/>
    </xf>
    <xf numFmtId="49" fontId="6" fillId="2" borderId="9" xfId="0" applyNumberFormat="1" applyFont="1" applyFill="1" applyBorder="1" applyAlignment="1" applyProtection="1">
      <alignment horizontal="left"/>
      <protection hidden="1"/>
    </xf>
    <xf numFmtId="0" fontId="13" fillId="2" borderId="17" xfId="0" applyFont="1" applyFill="1" applyBorder="1" applyAlignment="1" applyProtection="1">
      <alignment wrapText="1"/>
      <protection hidden="1"/>
    </xf>
    <xf numFmtId="0" fontId="12" fillId="2" borderId="17" xfId="0" applyFont="1" applyFill="1" applyBorder="1" applyAlignment="1" applyProtection="1">
      <alignment wrapText="1"/>
      <protection hidden="1"/>
    </xf>
    <xf numFmtId="49" fontId="6" fillId="2" borderId="10" xfId="0" applyNumberFormat="1" applyFont="1" applyFill="1" applyBorder="1" applyProtection="1">
      <protection hidden="1"/>
    </xf>
    <xf numFmtId="0" fontId="12" fillId="2" borderId="18" xfId="0" applyFont="1" applyFill="1" applyBorder="1" applyAlignment="1" applyProtection="1">
      <alignment wrapText="1"/>
      <protection hidden="1"/>
    </xf>
    <xf numFmtId="0" fontId="6" fillId="2" borderId="21" xfId="1" applyNumberFormat="1" applyFont="1" applyFill="1" applyBorder="1" applyProtection="1">
      <protection hidden="1"/>
    </xf>
    <xf numFmtId="164" fontId="6" fillId="2" borderId="21" xfId="1" applyFont="1" applyFill="1" applyBorder="1" applyProtection="1">
      <protection hidden="1"/>
    </xf>
    <xf numFmtId="165" fontId="6" fillId="2" borderId="21" xfId="1" applyNumberFormat="1" applyFont="1" applyFill="1" applyBorder="1" applyProtection="1">
      <protection hidden="1"/>
    </xf>
    <xf numFmtId="164" fontId="6" fillId="2" borderId="21" xfId="1" applyNumberFormat="1" applyFont="1" applyFill="1" applyBorder="1" applyProtection="1">
      <protection hidden="1"/>
    </xf>
    <xf numFmtId="164" fontId="6" fillId="6" borderId="21" xfId="1" applyFont="1" applyFill="1" applyBorder="1" applyProtection="1">
      <protection hidden="1"/>
    </xf>
    <xf numFmtId="165" fontId="6" fillId="6" borderId="21" xfId="1" applyNumberFormat="1" applyFont="1" applyFill="1" applyBorder="1" applyProtection="1">
      <protection hidden="1"/>
    </xf>
    <xf numFmtId="49" fontId="6" fillId="2" borderId="8" xfId="0" applyNumberFormat="1" applyFont="1" applyFill="1" applyBorder="1" applyProtection="1">
      <protection hidden="1"/>
    </xf>
    <xf numFmtId="0" fontId="14" fillId="2" borderId="16" xfId="0" applyFont="1" applyFill="1" applyBorder="1" applyAlignment="1" applyProtection="1">
      <alignment wrapText="1"/>
      <protection hidden="1"/>
    </xf>
    <xf numFmtId="0" fontId="12" fillId="2" borderId="19" xfId="0" applyNumberFormat="1" applyFont="1" applyFill="1" applyBorder="1" applyProtection="1">
      <protection hidden="1"/>
    </xf>
    <xf numFmtId="165" fontId="6" fillId="2" borderId="19" xfId="1" applyNumberFormat="1" applyFont="1" applyFill="1" applyBorder="1" applyProtection="1">
      <protection hidden="1"/>
    </xf>
    <xf numFmtId="164" fontId="6" fillId="2" borderId="19" xfId="1" applyNumberFormat="1" applyFont="1" applyFill="1" applyBorder="1" applyProtection="1">
      <protection hidden="1"/>
    </xf>
    <xf numFmtId="165" fontId="6" fillId="6" borderId="19" xfId="1" applyNumberFormat="1" applyFont="1" applyFill="1" applyBorder="1" applyProtection="1">
      <protection hidden="1"/>
    </xf>
    <xf numFmtId="49" fontId="6" fillId="2" borderId="9" xfId="0" applyNumberFormat="1" applyFont="1" applyFill="1" applyBorder="1" applyProtection="1">
      <protection hidden="1"/>
    </xf>
    <xf numFmtId="0" fontId="3" fillId="2" borderId="10" xfId="0" applyFont="1" applyFill="1" applyBorder="1" applyProtection="1">
      <protection hidden="1"/>
    </xf>
    <xf numFmtId="0" fontId="3" fillId="2" borderId="18" xfId="0" applyFont="1" applyFill="1" applyBorder="1" applyAlignment="1" applyProtection="1">
      <alignment wrapText="1"/>
      <protection hidden="1"/>
    </xf>
    <xf numFmtId="0" fontId="3" fillId="2" borderId="21" xfId="0" applyNumberFormat="1" applyFont="1" applyFill="1" applyBorder="1" applyProtection="1">
      <protection hidden="1"/>
    </xf>
    <xf numFmtId="164" fontId="3" fillId="2" borderId="21" xfId="1" applyFont="1" applyFill="1" applyBorder="1" applyProtection="1">
      <protection hidden="1"/>
    </xf>
    <xf numFmtId="165" fontId="3" fillId="2" borderId="21" xfId="1" applyNumberFormat="1" applyFont="1" applyFill="1" applyBorder="1" applyProtection="1">
      <protection hidden="1"/>
    </xf>
    <xf numFmtId="164" fontId="3" fillId="2" borderId="21" xfId="1" applyNumberFormat="1" applyFont="1" applyFill="1" applyBorder="1" applyProtection="1">
      <protection hidden="1"/>
    </xf>
    <xf numFmtId="164" fontId="3" fillId="6" borderId="21" xfId="1" applyFont="1" applyFill="1" applyBorder="1" applyProtection="1">
      <protection hidden="1"/>
    </xf>
    <xf numFmtId="165" fontId="3" fillId="6" borderId="21" xfId="1" applyNumberFormat="1" applyFont="1" applyFill="1" applyBorder="1" applyProtection="1">
      <protection hidden="1"/>
    </xf>
    <xf numFmtId="0" fontId="15" fillId="2" borderId="13" xfId="0" applyFont="1" applyFill="1" applyBorder="1" applyProtection="1">
      <protection hidden="1"/>
    </xf>
    <xf numFmtId="0" fontId="3" fillId="2" borderId="11" xfId="0" applyFont="1" applyFill="1" applyBorder="1" applyAlignment="1" applyProtection="1">
      <alignment wrapText="1"/>
      <protection hidden="1"/>
    </xf>
    <xf numFmtId="0" fontId="3" fillId="2" borderId="11" xfId="1" applyNumberFormat="1" applyFont="1" applyFill="1" applyBorder="1" applyAlignment="1" applyProtection="1">
      <alignment wrapText="1"/>
      <protection hidden="1"/>
    </xf>
    <xf numFmtId="164" fontId="3" fillId="2" borderId="11" xfId="1" applyFont="1" applyFill="1" applyBorder="1" applyAlignment="1" applyProtection="1">
      <alignment wrapText="1"/>
      <protection hidden="1"/>
    </xf>
    <xf numFmtId="165" fontId="3" fillId="2" borderId="11" xfId="1" applyNumberFormat="1" applyFont="1" applyFill="1" applyBorder="1" applyAlignment="1" applyProtection="1">
      <alignment wrapText="1"/>
      <protection hidden="1"/>
    </xf>
    <xf numFmtId="164" fontId="3" fillId="2" borderId="11" xfId="1" applyNumberFormat="1" applyFont="1" applyFill="1" applyBorder="1" applyAlignment="1" applyProtection="1">
      <alignment wrapText="1"/>
      <protection hidden="1"/>
    </xf>
    <xf numFmtId="165" fontId="3" fillId="2" borderId="12" xfId="1" applyNumberFormat="1" applyFont="1" applyFill="1" applyBorder="1" applyAlignment="1" applyProtection="1">
      <alignment wrapText="1"/>
      <protection hidden="1"/>
    </xf>
    <xf numFmtId="0" fontId="3" fillId="2" borderId="2" xfId="0" applyFont="1" applyFill="1" applyBorder="1" applyProtection="1">
      <protection hidden="1"/>
    </xf>
    <xf numFmtId="0" fontId="3" fillId="2" borderId="0" xfId="0" applyFont="1" applyFill="1" applyBorder="1" applyAlignment="1" applyProtection="1">
      <alignment wrapText="1"/>
      <protection hidden="1"/>
    </xf>
    <xf numFmtId="164" fontId="3" fillId="2" borderId="0" xfId="1" applyFont="1" applyFill="1" applyBorder="1" applyAlignment="1" applyProtection="1">
      <alignment wrapText="1"/>
      <protection hidden="1"/>
    </xf>
    <xf numFmtId="165" fontId="3" fillId="2" borderId="0" xfId="1" applyNumberFormat="1" applyFont="1" applyFill="1" applyBorder="1" applyAlignment="1" applyProtection="1">
      <alignment wrapText="1"/>
      <protection hidden="1"/>
    </xf>
    <xf numFmtId="164" fontId="3" fillId="2" borderId="0" xfId="1" applyNumberFormat="1" applyFont="1" applyFill="1" applyBorder="1" applyAlignment="1" applyProtection="1">
      <alignment wrapText="1"/>
      <protection hidden="1"/>
    </xf>
    <xf numFmtId="165" fontId="3" fillId="2" borderId="6" xfId="1" applyNumberFormat="1" applyFont="1" applyFill="1" applyBorder="1" applyAlignment="1" applyProtection="1">
      <alignment wrapText="1"/>
      <protection hidden="1"/>
    </xf>
    <xf numFmtId="0" fontId="16" fillId="2" borderId="0" xfId="0" applyFont="1" applyFill="1" applyBorder="1" applyAlignment="1" applyProtection="1">
      <alignment horizontal="left" wrapText="1"/>
      <protection hidden="1"/>
    </xf>
    <xf numFmtId="0" fontId="19" fillId="2" borderId="0" xfId="0" applyFont="1" applyFill="1" applyBorder="1" applyAlignment="1" applyProtection="1">
      <alignment wrapText="1"/>
      <protection hidden="1"/>
    </xf>
    <xf numFmtId="0" fontId="17" fillId="2" borderId="0" xfId="0" applyFont="1" applyFill="1" applyBorder="1" applyProtection="1">
      <protection hidden="1"/>
    </xf>
    <xf numFmtId="0" fontId="16" fillId="2" borderId="2" xfId="0" applyFont="1" applyFill="1" applyBorder="1" applyProtection="1">
      <protection hidden="1"/>
    </xf>
    <xf numFmtId="0" fontId="17" fillId="2" borderId="0" xfId="0" applyFont="1" applyFill="1" applyBorder="1" applyAlignment="1" applyProtection="1">
      <alignment wrapText="1"/>
      <protection hidden="1"/>
    </xf>
    <xf numFmtId="164" fontId="17" fillId="2" borderId="0" xfId="1" applyFont="1" applyFill="1" applyBorder="1" applyAlignment="1" applyProtection="1">
      <alignment wrapText="1"/>
      <protection hidden="1"/>
    </xf>
    <xf numFmtId="165" fontId="17" fillId="2" borderId="0" xfId="1" applyNumberFormat="1" applyFont="1" applyFill="1" applyBorder="1" applyAlignment="1" applyProtection="1">
      <alignment wrapText="1"/>
      <protection hidden="1"/>
    </xf>
    <xf numFmtId="164" fontId="17" fillId="2" borderId="0" xfId="1" applyNumberFormat="1" applyFont="1" applyFill="1" applyBorder="1" applyAlignment="1" applyProtection="1">
      <alignment wrapText="1"/>
      <protection hidden="1"/>
    </xf>
    <xf numFmtId="165" fontId="17" fillId="2" borderId="6" xfId="1" applyNumberFormat="1" applyFont="1" applyFill="1" applyBorder="1" applyAlignment="1" applyProtection="1">
      <alignment wrapText="1"/>
      <protection hidden="1"/>
    </xf>
    <xf numFmtId="0" fontId="16" fillId="2" borderId="14" xfId="0" applyFont="1" applyFill="1" applyBorder="1" applyProtection="1">
      <protection hidden="1"/>
    </xf>
    <xf numFmtId="0" fontId="17" fillId="2" borderId="3" xfId="0" applyFont="1" applyFill="1" applyBorder="1" applyAlignment="1" applyProtection="1">
      <alignment wrapText="1"/>
      <protection hidden="1"/>
    </xf>
    <xf numFmtId="164" fontId="17" fillId="2" borderId="3" xfId="1" applyFont="1" applyFill="1" applyBorder="1" applyAlignment="1" applyProtection="1">
      <alignment wrapText="1"/>
      <protection hidden="1"/>
    </xf>
    <xf numFmtId="165" fontId="17" fillId="2" borderId="3" xfId="1" applyNumberFormat="1" applyFont="1" applyFill="1" applyBorder="1" applyAlignment="1" applyProtection="1">
      <alignment wrapText="1"/>
      <protection hidden="1"/>
    </xf>
    <xf numFmtId="164" fontId="17" fillId="2" borderId="3" xfId="1" applyNumberFormat="1" applyFont="1" applyFill="1" applyBorder="1" applyAlignment="1" applyProtection="1">
      <alignment wrapText="1"/>
      <protection hidden="1"/>
    </xf>
    <xf numFmtId="165" fontId="17" fillId="2" borderId="15" xfId="1" applyNumberFormat="1" applyFont="1" applyFill="1" applyBorder="1" applyAlignment="1" applyProtection="1">
      <alignment wrapText="1"/>
      <protection hidden="1"/>
    </xf>
    <xf numFmtId="0" fontId="7" fillId="4" borderId="13" xfId="0" applyFont="1" applyFill="1" applyBorder="1" applyProtection="1">
      <protection hidden="1"/>
    </xf>
    <xf numFmtId="0" fontId="3" fillId="4" borderId="11" xfId="0" applyFont="1" applyFill="1" applyBorder="1" applyAlignment="1" applyProtection="1">
      <alignment wrapText="1"/>
      <protection hidden="1"/>
    </xf>
    <xf numFmtId="0" fontId="3" fillId="4" borderId="11" xfId="1" applyNumberFormat="1" applyFont="1" applyFill="1" applyBorder="1" applyAlignment="1" applyProtection="1">
      <alignment wrapText="1"/>
      <protection hidden="1"/>
    </xf>
    <xf numFmtId="164" fontId="3" fillId="4" borderId="11" xfId="1" applyFont="1" applyFill="1" applyBorder="1" applyAlignment="1" applyProtection="1">
      <alignment wrapText="1"/>
      <protection hidden="1"/>
    </xf>
    <xf numFmtId="165" fontId="3" fillId="4" borderId="11" xfId="1" applyNumberFormat="1" applyFont="1" applyFill="1" applyBorder="1" applyAlignment="1" applyProtection="1">
      <alignment wrapText="1"/>
      <protection hidden="1"/>
    </xf>
    <xf numFmtId="164" fontId="3" fillId="4" borderId="11" xfId="1" applyNumberFormat="1" applyFont="1" applyFill="1" applyBorder="1" applyAlignment="1" applyProtection="1">
      <alignment wrapText="1"/>
      <protection hidden="1"/>
    </xf>
    <xf numFmtId="165" fontId="3" fillId="4" borderId="12" xfId="1" applyNumberFormat="1" applyFont="1" applyFill="1" applyBorder="1" applyAlignment="1" applyProtection="1">
      <alignment wrapText="1"/>
      <protection hidden="1"/>
    </xf>
    <xf numFmtId="0" fontId="19" fillId="4" borderId="2" xfId="0" applyFont="1" applyFill="1" applyBorder="1" applyAlignment="1" applyProtection="1">
      <protection hidden="1"/>
    </xf>
    <xf numFmtId="0" fontId="19" fillId="4" borderId="0" xfId="0" applyFont="1" applyFill="1" applyBorder="1" applyAlignment="1" applyProtection="1">
      <alignment wrapText="1"/>
      <protection hidden="1"/>
    </xf>
    <xf numFmtId="164" fontId="19" fillId="4" borderId="0" xfId="0" applyNumberFormat="1" applyFont="1" applyFill="1" applyBorder="1" applyAlignment="1" applyProtection="1">
      <alignment wrapText="1"/>
      <protection hidden="1"/>
    </xf>
    <xf numFmtId="0" fontId="19" fillId="4" borderId="6" xfId="0" applyFont="1" applyFill="1" applyBorder="1" applyAlignment="1" applyProtection="1">
      <alignment wrapText="1"/>
      <protection hidden="1"/>
    </xf>
    <xf numFmtId="0" fontId="3" fillId="4" borderId="14" xfId="0" applyFont="1" applyFill="1" applyBorder="1" applyProtection="1">
      <protection hidden="1"/>
    </xf>
    <xf numFmtId="0" fontId="3" fillId="4" borderId="3" xfId="0" applyFont="1" applyFill="1" applyBorder="1" applyAlignment="1" applyProtection="1">
      <alignment wrapText="1"/>
      <protection hidden="1"/>
    </xf>
    <xf numFmtId="0" fontId="3" fillId="4" borderId="3" xfId="1" applyNumberFormat="1" applyFont="1" applyFill="1" applyBorder="1" applyAlignment="1" applyProtection="1">
      <alignment wrapText="1"/>
      <protection hidden="1"/>
    </xf>
    <xf numFmtId="164" fontId="3" fillId="4" borderId="3" xfId="1" applyFont="1" applyFill="1" applyBorder="1" applyAlignment="1" applyProtection="1">
      <alignment wrapText="1"/>
      <protection hidden="1"/>
    </xf>
    <xf numFmtId="165" fontId="3" fillId="4" borderId="3" xfId="1" applyNumberFormat="1" applyFont="1" applyFill="1" applyBorder="1" applyAlignment="1" applyProtection="1">
      <alignment wrapText="1"/>
      <protection hidden="1"/>
    </xf>
    <xf numFmtId="164" fontId="3" fillId="4" borderId="3" xfId="1" applyNumberFormat="1" applyFont="1" applyFill="1" applyBorder="1" applyAlignment="1" applyProtection="1">
      <alignment wrapText="1"/>
      <protection hidden="1"/>
    </xf>
    <xf numFmtId="165" fontId="3" fillId="4" borderId="15" xfId="1" applyNumberFormat="1" applyFont="1" applyFill="1" applyBorder="1" applyAlignment="1" applyProtection="1">
      <alignment wrapText="1"/>
      <protection hidden="1"/>
    </xf>
    <xf numFmtId="0" fontId="3" fillId="2" borderId="0" xfId="0" applyNumberFormat="1" applyFont="1" applyFill="1" applyBorder="1" applyProtection="1">
      <protection hidden="1"/>
    </xf>
    <xf numFmtId="0" fontId="20" fillId="2" borderId="2" xfId="0" applyFont="1" applyFill="1" applyBorder="1" applyProtection="1">
      <protection hidden="1"/>
    </xf>
    <xf numFmtId="164" fontId="19" fillId="4" borderId="0" xfId="1" applyFont="1" applyFill="1" applyBorder="1" applyAlignment="1" applyProtection="1">
      <alignment wrapText="1"/>
      <protection hidden="1"/>
    </xf>
    <xf numFmtId="0" fontId="6" fillId="4" borderId="1" xfId="1" applyNumberFormat="1" applyFont="1" applyFill="1" applyBorder="1" applyAlignment="1">
      <alignment horizontal="center" wrapText="1"/>
    </xf>
    <xf numFmtId="165" fontId="6" fillId="4" borderId="22" xfId="1" applyNumberFormat="1" applyFont="1" applyFill="1" applyBorder="1" applyAlignment="1" applyProtection="1">
      <alignment horizontal="center" wrapText="1"/>
      <protection hidden="1"/>
    </xf>
    <xf numFmtId="0" fontId="6" fillId="4" borderId="22" xfId="0" applyFont="1" applyFill="1" applyBorder="1" applyAlignment="1" applyProtection="1">
      <alignment horizontal="center" wrapText="1"/>
      <protection hidden="1"/>
    </xf>
    <xf numFmtId="164" fontId="6" fillId="4" borderId="22" xfId="1" applyFont="1" applyFill="1" applyBorder="1" applyAlignment="1" applyProtection="1">
      <alignment horizontal="center" wrapText="1"/>
      <protection hidden="1"/>
    </xf>
    <xf numFmtId="0" fontId="6" fillId="5" borderId="1" xfId="1" applyNumberFormat="1" applyFont="1" applyFill="1" applyBorder="1" applyAlignment="1">
      <alignment horizontal="center" wrapText="1"/>
    </xf>
    <xf numFmtId="164" fontId="6" fillId="5" borderId="1" xfId="1" applyFont="1" applyFill="1" applyBorder="1" applyAlignment="1" applyProtection="1">
      <alignment wrapText="1"/>
      <protection hidden="1"/>
    </xf>
    <xf numFmtId="0" fontId="7" fillId="4" borderId="1" xfId="1" applyNumberFormat="1" applyFont="1" applyFill="1" applyBorder="1" applyAlignment="1">
      <alignment horizontal="center" wrapText="1"/>
    </xf>
    <xf numFmtId="49" fontId="21" fillId="2" borderId="23" xfId="0" applyNumberFormat="1" applyFont="1" applyFill="1" applyBorder="1" applyProtection="1">
      <protection hidden="1"/>
    </xf>
    <xf numFmtId="0" fontId="21" fillId="2" borderId="24" xfId="0" applyFont="1" applyFill="1" applyBorder="1" applyAlignment="1" applyProtection="1">
      <alignment wrapText="1"/>
      <protection hidden="1"/>
    </xf>
    <xf numFmtId="164" fontId="21" fillId="2" borderId="25" xfId="1" applyFont="1" applyFill="1" applyBorder="1" applyProtection="1">
      <protection hidden="1"/>
    </xf>
    <xf numFmtId="0" fontId="24" fillId="2" borderId="0" xfId="0" applyFont="1" applyFill="1" applyBorder="1" applyProtection="1">
      <protection hidden="1"/>
    </xf>
    <xf numFmtId="164" fontId="2" fillId="3" borderId="5" xfId="1" applyFont="1" applyFill="1" applyBorder="1" applyAlignment="1" applyProtection="1">
      <protection hidden="1"/>
    </xf>
    <xf numFmtId="164" fontId="21" fillId="6" borderId="25" xfId="1" applyFont="1" applyFill="1" applyBorder="1" applyProtection="1">
      <protection hidden="1"/>
    </xf>
    <xf numFmtId="164" fontId="21" fillId="6" borderId="25" xfId="1" applyFont="1" applyFill="1" applyBorder="1" applyAlignment="1" applyProtection="1">
      <alignment horizontal="center"/>
      <protection hidden="1"/>
    </xf>
    <xf numFmtId="164" fontId="6" fillId="0" borderId="20" xfId="1" applyFont="1" applyFill="1" applyBorder="1" applyProtection="1">
      <protection hidden="1"/>
    </xf>
    <xf numFmtId="165" fontId="6" fillId="0" borderId="20" xfId="1" applyNumberFormat="1" applyFont="1" applyFill="1" applyBorder="1" applyProtection="1">
      <protection hidden="1"/>
    </xf>
    <xf numFmtId="0" fontId="5" fillId="3" borderId="4" xfId="0" applyFont="1" applyFill="1" applyBorder="1" applyAlignment="1" applyProtection="1">
      <protection hidden="1"/>
    </xf>
    <xf numFmtId="0" fontId="5" fillId="3" borderId="5" xfId="0" applyFont="1" applyFill="1" applyBorder="1" applyAlignment="1" applyProtection="1">
      <protection hidden="1"/>
    </xf>
    <xf numFmtId="0" fontId="5" fillId="3" borderId="7" xfId="0" applyFont="1" applyFill="1" applyBorder="1" applyAlignment="1" applyProtection="1">
      <protection hidden="1"/>
    </xf>
    <xf numFmtId="0" fontId="5" fillId="3" borderId="4" xfId="0" applyFont="1" applyFill="1" applyBorder="1" applyAlignment="1" applyProtection="1">
      <alignment horizontal="center"/>
      <protection hidden="1"/>
    </xf>
    <xf numFmtId="0" fontId="5" fillId="3" borderId="5" xfId="0" applyFont="1" applyFill="1" applyBorder="1" applyAlignment="1" applyProtection="1">
      <alignment horizontal="center"/>
      <protection hidden="1"/>
    </xf>
    <xf numFmtId="0" fontId="5" fillId="3" borderId="7" xfId="0" applyFont="1" applyFill="1" applyBorder="1" applyAlignment="1" applyProtection="1">
      <alignment horizontal="center"/>
      <protection hidden="1"/>
    </xf>
    <xf numFmtId="0" fontId="16" fillId="2" borderId="2" xfId="0" applyFont="1" applyFill="1" applyBorder="1" applyAlignment="1" applyProtection="1">
      <alignment horizontal="left" wrapText="1"/>
      <protection hidden="1"/>
    </xf>
    <xf numFmtId="0" fontId="16" fillId="2" borderId="0" xfId="0" applyFont="1" applyFill="1" applyBorder="1" applyAlignment="1" applyProtection="1">
      <alignment horizontal="left" wrapText="1"/>
      <protection hidden="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313272</xdr:colOff>
      <xdr:row>4</xdr:row>
      <xdr:rowOff>50796</xdr:rowOff>
    </xdr:from>
    <xdr:to>
      <xdr:col>1</xdr:col>
      <xdr:colOff>4038605</xdr:colOff>
      <xdr:row>4</xdr:row>
      <xdr:rowOff>922971</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2872" y="721356"/>
          <a:ext cx="3725333" cy="8721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Dewald/Local%20Settings/Temporary%20Internet%20Files/Content.IE5/TFZJTDCA/PSYCHIATRY%20CMS%20MODEL%20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e Items"/>
      <sheetName val="Labour"/>
      <sheetName val="Standard Equipment"/>
      <sheetName val="Special Equipment"/>
      <sheetName val="Overheads"/>
      <sheetName val="Responsibility Values"/>
      <sheetName val="Parameters"/>
      <sheetName val="Survey"/>
    </sheetNames>
    <sheetDataSet>
      <sheetData sheetId="0" refreshError="1"/>
      <sheetData sheetId="1" refreshError="1"/>
      <sheetData sheetId="2" refreshError="1"/>
      <sheetData sheetId="3" refreshError="1"/>
      <sheetData sheetId="4" refreshError="1"/>
      <sheetData sheetId="5" refreshError="1"/>
      <sheetData sheetId="6">
        <row r="20">
          <cell r="C20">
            <v>0.14000000000000001</v>
          </cell>
        </row>
        <row r="38">
          <cell r="C38">
            <v>5.7141124834168489</v>
          </cell>
        </row>
        <row r="45">
          <cell r="C45">
            <v>9.1992054483541423</v>
          </cell>
        </row>
      </sheetData>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3"/>
  <sheetViews>
    <sheetView tabSelected="1" zoomScale="90" zoomScaleNormal="90" workbookViewId="0">
      <pane xSplit="3" ySplit="7" topLeftCell="Q8" activePane="bottomRight" state="frozen"/>
      <selection pane="topRight" activeCell="D1" sqref="D1"/>
      <selection pane="bottomLeft" activeCell="A8" sqref="A8"/>
      <selection pane="bottomRight" activeCell="P4" sqref="P4:AB4"/>
    </sheetView>
  </sheetViews>
  <sheetFormatPr defaultColWidth="9.140625" defaultRowHeight="12.75" x14ac:dyDescent="0.2"/>
  <cols>
    <col min="1" max="1" width="8.85546875" style="5" bestFit="1" customWidth="1"/>
    <col min="2" max="2" width="65.42578125" style="96" bestFit="1" customWidth="1"/>
    <col min="3" max="3" width="11.28515625" style="134" bestFit="1" customWidth="1"/>
    <col min="4" max="4" width="10.140625" style="9" bestFit="1" customWidth="1"/>
    <col min="5" max="5" width="10.7109375" style="10" bestFit="1" customWidth="1"/>
    <col min="6" max="6" width="10.7109375" style="9" customWidth="1"/>
    <col min="7" max="7" width="10.7109375" style="10" customWidth="1"/>
    <col min="8" max="8" width="10" style="9" bestFit="1" customWidth="1"/>
    <col min="9" max="9" width="7.7109375" style="10" bestFit="1" customWidth="1"/>
    <col min="10" max="10" width="10" style="11" bestFit="1" customWidth="1"/>
    <col min="11" max="11" width="10.28515625" style="10" bestFit="1" customWidth="1"/>
    <col min="12" max="12" width="10" style="9" bestFit="1" customWidth="1"/>
    <col min="13" max="13" width="7.7109375" style="10" bestFit="1" customWidth="1"/>
    <col min="14" max="16" width="11.7109375" style="10" customWidth="1"/>
    <col min="17" max="18" width="12.85546875" style="10" customWidth="1"/>
    <col min="19" max="20" width="11.7109375" style="10" customWidth="1"/>
    <col min="21" max="21" width="9.28515625" style="9" bestFit="1" customWidth="1"/>
    <col min="22" max="22" width="11.140625" style="9" bestFit="1" customWidth="1"/>
    <col min="23" max="25" width="9.28515625" style="9" bestFit="1" customWidth="1"/>
    <col min="26" max="27" width="9.28515625" style="10" bestFit="1" customWidth="1"/>
    <col min="28" max="28" width="9.85546875" style="10" bestFit="1" customWidth="1"/>
    <col min="29" max="16384" width="9.140625" style="5"/>
  </cols>
  <sheetData>
    <row r="1" spans="1:28" ht="23.25" x14ac:dyDescent="0.35">
      <c r="A1" s="2" t="s">
        <v>134</v>
      </c>
      <c r="B1" s="3"/>
      <c r="C1" s="3"/>
      <c r="D1" s="3"/>
      <c r="E1" s="3"/>
      <c r="F1" s="148"/>
      <c r="G1" s="3"/>
      <c r="H1" s="3"/>
      <c r="I1" s="3"/>
      <c r="J1" s="3"/>
      <c r="K1" s="3"/>
      <c r="L1" s="3"/>
      <c r="M1" s="3"/>
      <c r="N1" s="3"/>
      <c r="O1" s="3"/>
      <c r="P1" s="3"/>
      <c r="Q1" s="3"/>
      <c r="R1" s="3"/>
      <c r="S1" s="3"/>
      <c r="T1" s="3"/>
      <c r="U1" s="3"/>
      <c r="V1" s="3"/>
      <c r="W1" s="3"/>
      <c r="X1" s="3"/>
      <c r="Y1" s="3"/>
      <c r="Z1" s="3"/>
      <c r="AA1" s="3"/>
      <c r="AB1" s="4"/>
    </row>
    <row r="2" spans="1:28" x14ac:dyDescent="0.2">
      <c r="A2" s="6"/>
      <c r="B2" s="7"/>
      <c r="C2" s="8"/>
    </row>
    <row r="3" spans="1:28" ht="15.75" x14ac:dyDescent="0.25">
      <c r="A3" s="153" t="s">
        <v>88</v>
      </c>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5"/>
    </row>
    <row r="4" spans="1:28" ht="15.75" x14ac:dyDescent="0.25">
      <c r="A4" s="12"/>
      <c r="B4" s="13"/>
      <c r="C4" s="13"/>
      <c r="D4" s="156" t="s">
        <v>96</v>
      </c>
      <c r="E4" s="157"/>
      <c r="F4" s="157"/>
      <c r="G4" s="157"/>
      <c r="H4" s="157"/>
      <c r="I4" s="157"/>
      <c r="J4" s="157"/>
      <c r="K4" s="157"/>
      <c r="L4" s="157"/>
      <c r="M4" s="157"/>
      <c r="N4" s="157"/>
      <c r="O4" s="158"/>
      <c r="P4" s="156" t="s">
        <v>97</v>
      </c>
      <c r="Q4" s="157"/>
      <c r="R4" s="157"/>
      <c r="S4" s="157"/>
      <c r="T4" s="157"/>
      <c r="U4" s="157"/>
      <c r="V4" s="157"/>
      <c r="W4" s="157"/>
      <c r="X4" s="157"/>
      <c r="Y4" s="157"/>
      <c r="Z4" s="157"/>
      <c r="AA4" s="157"/>
      <c r="AB4" s="158"/>
    </row>
    <row r="5" spans="1:28" ht="84" customHeight="1" x14ac:dyDescent="0.2">
      <c r="A5" s="14" t="s">
        <v>0</v>
      </c>
      <c r="B5" s="15" t="s">
        <v>1</v>
      </c>
      <c r="C5" s="137" t="s">
        <v>2</v>
      </c>
      <c r="D5" s="16" t="s">
        <v>113</v>
      </c>
      <c r="E5" s="17" t="s">
        <v>78</v>
      </c>
      <c r="F5" s="16" t="s">
        <v>114</v>
      </c>
      <c r="G5" s="17" t="s">
        <v>115</v>
      </c>
      <c r="H5" s="16" t="s">
        <v>116</v>
      </c>
      <c r="I5" s="17" t="s">
        <v>79</v>
      </c>
      <c r="J5" s="16" t="s">
        <v>117</v>
      </c>
      <c r="K5" s="16" t="s">
        <v>84</v>
      </c>
      <c r="L5" s="16" t="s">
        <v>118</v>
      </c>
      <c r="M5" s="17" t="s">
        <v>76</v>
      </c>
      <c r="N5" s="16" t="s">
        <v>119</v>
      </c>
      <c r="O5" s="17" t="s">
        <v>87</v>
      </c>
      <c r="P5" s="138" t="s">
        <v>120</v>
      </c>
      <c r="Q5" s="138" t="s">
        <v>121</v>
      </c>
      <c r="R5" s="138" t="s">
        <v>122</v>
      </c>
      <c r="S5" s="138" t="s">
        <v>123</v>
      </c>
      <c r="T5" s="138" t="s">
        <v>124</v>
      </c>
      <c r="U5" s="139" t="s">
        <v>125</v>
      </c>
      <c r="V5" s="139" t="s">
        <v>126</v>
      </c>
      <c r="W5" s="139" t="s">
        <v>80</v>
      </c>
      <c r="X5" s="139" t="s">
        <v>81</v>
      </c>
      <c r="Y5" s="139" t="s">
        <v>82</v>
      </c>
      <c r="Z5" s="140" t="s">
        <v>86</v>
      </c>
      <c r="AA5" s="140" t="s">
        <v>86</v>
      </c>
      <c r="AB5" s="140" t="s">
        <v>86</v>
      </c>
    </row>
    <row r="6" spans="1:28" ht="13.5" customHeight="1" x14ac:dyDescent="0.2">
      <c r="A6" s="18"/>
      <c r="B6" s="19"/>
      <c r="C6" s="141"/>
      <c r="D6" s="20"/>
      <c r="E6" s="21"/>
      <c r="F6" s="142"/>
      <c r="G6" s="21"/>
      <c r="H6" s="20"/>
      <c r="I6" s="22"/>
      <c r="J6" s="20"/>
      <c r="K6" s="20"/>
      <c r="L6" s="20"/>
      <c r="M6" s="22"/>
      <c r="N6" s="21"/>
      <c r="O6" s="21"/>
      <c r="P6" s="24">
        <v>1.1000000000000001</v>
      </c>
      <c r="Q6" s="24">
        <v>1.35</v>
      </c>
      <c r="R6" s="24">
        <v>1.5</v>
      </c>
      <c r="S6" s="24">
        <v>2</v>
      </c>
      <c r="T6" s="24">
        <v>2.15</v>
      </c>
      <c r="U6" s="23">
        <v>1.37</v>
      </c>
      <c r="V6" s="23">
        <v>1.62</v>
      </c>
      <c r="W6" s="23">
        <v>1.47</v>
      </c>
      <c r="X6" s="23">
        <v>2.17</v>
      </c>
      <c r="Y6" s="23">
        <v>3</v>
      </c>
      <c r="Z6" s="24">
        <v>1.65</v>
      </c>
      <c r="AA6" s="24">
        <v>2.1</v>
      </c>
      <c r="AB6" s="24">
        <v>3</v>
      </c>
    </row>
    <row r="7" spans="1:28" s="29" customFormat="1" ht="13.5" customHeight="1" x14ac:dyDescent="0.2">
      <c r="A7" s="25"/>
      <c r="B7" s="26"/>
      <c r="C7" s="143" t="s">
        <v>73</v>
      </c>
      <c r="D7" s="27" t="s">
        <v>74</v>
      </c>
      <c r="E7" s="28" t="s">
        <v>74</v>
      </c>
      <c r="F7" s="27" t="s">
        <v>74</v>
      </c>
      <c r="G7" s="28" t="s">
        <v>74</v>
      </c>
      <c r="H7" s="27" t="s">
        <v>74</v>
      </c>
      <c r="I7" s="28" t="s">
        <v>74</v>
      </c>
      <c r="J7" s="28" t="s">
        <v>74</v>
      </c>
      <c r="K7" s="28" t="s">
        <v>74</v>
      </c>
      <c r="L7" s="28" t="s">
        <v>74</v>
      </c>
      <c r="M7" s="28" t="s">
        <v>74</v>
      </c>
      <c r="N7" s="28" t="s">
        <v>74</v>
      </c>
      <c r="O7" s="28" t="s">
        <v>74</v>
      </c>
      <c r="P7" s="28" t="s">
        <v>74</v>
      </c>
      <c r="Q7" s="28" t="s">
        <v>74</v>
      </c>
      <c r="R7" s="28" t="s">
        <v>74</v>
      </c>
      <c r="S7" s="28" t="s">
        <v>74</v>
      </c>
      <c r="T7" s="28" t="s">
        <v>74</v>
      </c>
      <c r="U7" s="28" t="s">
        <v>74</v>
      </c>
      <c r="V7" s="28" t="s">
        <v>74</v>
      </c>
      <c r="W7" s="28" t="s">
        <v>74</v>
      </c>
      <c r="X7" s="28" t="s">
        <v>74</v>
      </c>
      <c r="Y7" s="28" t="s">
        <v>74</v>
      </c>
      <c r="Z7" s="28" t="s">
        <v>74</v>
      </c>
      <c r="AA7" s="28" t="s">
        <v>74</v>
      </c>
      <c r="AB7" s="28" t="s">
        <v>74</v>
      </c>
    </row>
    <row r="8" spans="1:28" x14ac:dyDescent="0.2">
      <c r="A8" s="30"/>
      <c r="B8" s="31" t="s">
        <v>3</v>
      </c>
      <c r="C8" s="32"/>
      <c r="D8" s="33"/>
      <c r="E8" s="34"/>
      <c r="F8" s="33"/>
      <c r="G8" s="34"/>
      <c r="H8" s="35"/>
      <c r="I8" s="34"/>
      <c r="J8" s="35"/>
      <c r="K8" s="34"/>
      <c r="L8" s="33"/>
      <c r="M8" s="33"/>
      <c r="N8" s="34"/>
      <c r="O8" s="34"/>
      <c r="P8" s="34"/>
      <c r="Q8" s="34"/>
      <c r="R8" s="34"/>
      <c r="S8" s="34"/>
      <c r="T8" s="34"/>
      <c r="U8" s="36"/>
      <c r="V8" s="37"/>
      <c r="W8" s="37"/>
      <c r="X8" s="37"/>
      <c r="Y8" s="37"/>
      <c r="Z8" s="33"/>
      <c r="AA8" s="33"/>
      <c r="AB8" s="38"/>
    </row>
    <row r="9" spans="1:28" x14ac:dyDescent="0.2">
      <c r="A9" s="39"/>
      <c r="B9" s="40"/>
      <c r="C9" s="41"/>
      <c r="D9" s="42"/>
      <c r="E9" s="43"/>
      <c r="F9" s="42"/>
      <c r="G9" s="43"/>
      <c r="H9" s="44"/>
      <c r="I9" s="43"/>
      <c r="J9" s="45"/>
      <c r="K9" s="42"/>
      <c r="L9" s="44"/>
      <c r="M9" s="43"/>
      <c r="N9" s="44"/>
      <c r="O9" s="43"/>
      <c r="P9" s="46"/>
      <c r="Q9" s="46"/>
      <c r="R9" s="46"/>
      <c r="S9" s="46"/>
      <c r="T9" s="46"/>
      <c r="U9" s="46"/>
      <c r="V9" s="46"/>
      <c r="W9" s="46"/>
      <c r="X9" s="46"/>
      <c r="Y9" s="46"/>
      <c r="Z9" s="47"/>
      <c r="AA9" s="47"/>
      <c r="AB9" s="47"/>
    </row>
    <row r="10" spans="1:28" x14ac:dyDescent="0.2">
      <c r="A10" s="48"/>
      <c r="B10" s="49" t="s">
        <v>77</v>
      </c>
      <c r="C10" s="50"/>
      <c r="D10" s="51"/>
      <c r="E10" s="52"/>
      <c r="F10" s="53"/>
      <c r="G10" s="52"/>
      <c r="H10" s="53"/>
      <c r="I10" s="54"/>
      <c r="J10" s="55"/>
      <c r="K10" s="52"/>
      <c r="L10" s="53"/>
      <c r="M10" s="52"/>
      <c r="N10" s="56"/>
      <c r="O10" s="52"/>
      <c r="P10" s="57"/>
      <c r="Q10" s="57"/>
      <c r="R10" s="57"/>
      <c r="S10" s="57"/>
      <c r="T10" s="57"/>
      <c r="U10" s="57"/>
      <c r="V10" s="57"/>
      <c r="W10" s="57"/>
      <c r="X10" s="57"/>
      <c r="Y10" s="57"/>
      <c r="Z10" s="57"/>
      <c r="AA10" s="57"/>
      <c r="AB10" s="57"/>
    </row>
    <row r="11" spans="1:28" s="61" customFormat="1" x14ac:dyDescent="0.2">
      <c r="A11" s="58" t="s">
        <v>4</v>
      </c>
      <c r="B11" s="59" t="s">
        <v>23</v>
      </c>
      <c r="C11" s="60">
        <v>15</v>
      </c>
      <c r="D11" s="53">
        <f>ROUND(E11*C11,1)</f>
        <v>609.5</v>
      </c>
      <c r="E11" s="52">
        <v>40.631999999999998</v>
      </c>
      <c r="F11" s="151">
        <v>288.39999999999998</v>
      </c>
      <c r="G11" s="52">
        <f>F11/C11</f>
        <v>19.226666666666667</v>
      </c>
      <c r="H11" s="151">
        <v>200.8</v>
      </c>
      <c r="I11" s="52">
        <f t="shared" ref="I11:I18" si="0">H11/C11</f>
        <v>13.386666666666667</v>
      </c>
      <c r="J11" s="53">
        <f t="shared" ref="J11:J26" si="1">ROUND(K11*C11,1)</f>
        <v>284.10000000000002</v>
      </c>
      <c r="K11" s="152">
        <v>18.940000000000001</v>
      </c>
      <c r="L11" s="151">
        <v>287.39999999999998</v>
      </c>
      <c r="M11" s="52">
        <f t="shared" ref="M11:M18" si="2">L11/C11</f>
        <v>19.16</v>
      </c>
      <c r="N11" s="53">
        <f t="shared" ref="N11:N26" si="3">ROUND(O11*C11,1)</f>
        <v>292.5</v>
      </c>
      <c r="O11" s="152">
        <v>19.503</v>
      </c>
      <c r="P11" s="57">
        <f>ROUND($C11*$G11*P$6,1)</f>
        <v>317.2</v>
      </c>
      <c r="Q11" s="57">
        <f t="shared" ref="Q11:T26" si="4">ROUND($C11*$G11*Q$6,1)</f>
        <v>389.3</v>
      </c>
      <c r="R11" s="57">
        <f t="shared" si="4"/>
        <v>432.6</v>
      </c>
      <c r="S11" s="57">
        <f t="shared" si="4"/>
        <v>576.79999999999995</v>
      </c>
      <c r="T11" s="57">
        <f t="shared" si="4"/>
        <v>620.1</v>
      </c>
      <c r="U11" s="57">
        <f t="shared" ref="U11:Y16" si="5">ROUND($C11*$I11*U$6,1)</f>
        <v>275.10000000000002</v>
      </c>
      <c r="V11" s="57">
        <f t="shared" si="5"/>
        <v>325.3</v>
      </c>
      <c r="W11" s="57">
        <f t="shared" si="5"/>
        <v>295.2</v>
      </c>
      <c r="X11" s="57">
        <f t="shared" si="5"/>
        <v>435.7</v>
      </c>
      <c r="Y11" s="57">
        <f t="shared" si="5"/>
        <v>602.4</v>
      </c>
      <c r="Z11" s="57">
        <f>ROUND($J11*Z$6,1)</f>
        <v>468.8</v>
      </c>
      <c r="AA11" s="57">
        <f>ROUND($J11*AA$6,1)</f>
        <v>596.6</v>
      </c>
      <c r="AB11" s="57">
        <f>ROUND($J11*AB$6,1)</f>
        <v>852.3</v>
      </c>
    </row>
    <row r="12" spans="1:28" s="61" customFormat="1" x14ac:dyDescent="0.2">
      <c r="A12" s="58" t="s">
        <v>5</v>
      </c>
      <c r="B12" s="59" t="s">
        <v>6</v>
      </c>
      <c r="C12" s="60">
        <v>15</v>
      </c>
      <c r="D12" s="53">
        <f t="shared" ref="D12:D26" si="6">E12*C12</f>
        <v>609.48</v>
      </c>
      <c r="E12" s="52">
        <v>40.631999999999998</v>
      </c>
      <c r="F12" s="151">
        <v>288.39999999999998</v>
      </c>
      <c r="G12" s="52">
        <f t="shared" ref="G12:G26" si="7">F12/C12</f>
        <v>19.226666666666667</v>
      </c>
      <c r="H12" s="151">
        <v>280</v>
      </c>
      <c r="I12" s="52">
        <f t="shared" si="0"/>
        <v>18.666666666666668</v>
      </c>
      <c r="J12" s="55">
        <f t="shared" si="1"/>
        <v>284.10000000000002</v>
      </c>
      <c r="K12" s="152">
        <v>18.940000000000001</v>
      </c>
      <c r="L12" s="151">
        <v>287.39999999999998</v>
      </c>
      <c r="M12" s="52">
        <f t="shared" si="2"/>
        <v>19.16</v>
      </c>
      <c r="N12" s="53">
        <f t="shared" si="3"/>
        <v>292.5</v>
      </c>
      <c r="O12" s="152">
        <v>19.503</v>
      </c>
      <c r="P12" s="57">
        <f t="shared" ref="P12:P26" si="8">ROUND($C12*$G12*P$6,1)</f>
        <v>317.2</v>
      </c>
      <c r="Q12" s="57">
        <f t="shared" si="4"/>
        <v>389.3</v>
      </c>
      <c r="R12" s="57">
        <f t="shared" si="4"/>
        <v>432.6</v>
      </c>
      <c r="S12" s="57">
        <f t="shared" si="4"/>
        <v>576.79999999999995</v>
      </c>
      <c r="T12" s="57">
        <f t="shared" si="4"/>
        <v>620.1</v>
      </c>
      <c r="U12" s="57">
        <f t="shared" si="5"/>
        <v>383.6</v>
      </c>
      <c r="V12" s="57">
        <f t="shared" si="5"/>
        <v>453.6</v>
      </c>
      <c r="W12" s="57">
        <f t="shared" si="5"/>
        <v>411.6</v>
      </c>
      <c r="X12" s="57">
        <f t="shared" si="5"/>
        <v>607.6</v>
      </c>
      <c r="Y12" s="57">
        <f t="shared" si="5"/>
        <v>840</v>
      </c>
      <c r="Z12" s="57">
        <f t="shared" ref="Z12:AB26" si="9">ROUND($J12*Z$6,1)</f>
        <v>468.8</v>
      </c>
      <c r="AA12" s="57">
        <f t="shared" si="9"/>
        <v>596.6</v>
      </c>
      <c r="AB12" s="57">
        <f t="shared" si="9"/>
        <v>852.3</v>
      </c>
    </row>
    <row r="13" spans="1:28" s="61" customFormat="1" x14ac:dyDescent="0.2">
      <c r="A13" s="62" t="s">
        <v>25</v>
      </c>
      <c r="B13" s="63" t="s">
        <v>26</v>
      </c>
      <c r="C13" s="60">
        <v>12</v>
      </c>
      <c r="D13" s="53">
        <f t="shared" si="6"/>
        <v>487.58399999999995</v>
      </c>
      <c r="E13" s="52">
        <v>40.631999999999998</v>
      </c>
      <c r="F13" s="151">
        <v>230.7</v>
      </c>
      <c r="G13" s="52">
        <f t="shared" si="7"/>
        <v>19.224999999999998</v>
      </c>
      <c r="H13" s="151">
        <v>224.2</v>
      </c>
      <c r="I13" s="52">
        <f t="shared" si="0"/>
        <v>18.683333333333334</v>
      </c>
      <c r="J13" s="55">
        <f t="shared" si="1"/>
        <v>227.3</v>
      </c>
      <c r="K13" s="152">
        <v>18.940000000000001</v>
      </c>
      <c r="L13" s="151">
        <v>224.2</v>
      </c>
      <c r="M13" s="52">
        <f t="shared" si="2"/>
        <v>18.683333333333334</v>
      </c>
      <c r="N13" s="53">
        <f t="shared" si="3"/>
        <v>234</v>
      </c>
      <c r="O13" s="152">
        <v>19.503</v>
      </c>
      <c r="P13" s="57">
        <f t="shared" si="8"/>
        <v>253.8</v>
      </c>
      <c r="Q13" s="57">
        <f t="shared" si="4"/>
        <v>311.39999999999998</v>
      </c>
      <c r="R13" s="57">
        <f t="shared" si="4"/>
        <v>346.1</v>
      </c>
      <c r="S13" s="57">
        <f t="shared" si="4"/>
        <v>461.4</v>
      </c>
      <c r="T13" s="57">
        <f t="shared" si="4"/>
        <v>496</v>
      </c>
      <c r="U13" s="57">
        <f t="shared" si="5"/>
        <v>307.2</v>
      </c>
      <c r="V13" s="57">
        <f t="shared" si="5"/>
        <v>363.2</v>
      </c>
      <c r="W13" s="57">
        <f t="shared" si="5"/>
        <v>329.6</v>
      </c>
      <c r="X13" s="57">
        <f t="shared" si="5"/>
        <v>486.5</v>
      </c>
      <c r="Y13" s="57">
        <f t="shared" si="5"/>
        <v>672.6</v>
      </c>
      <c r="Z13" s="57">
        <f t="shared" si="9"/>
        <v>375</v>
      </c>
      <c r="AA13" s="57">
        <f t="shared" si="9"/>
        <v>477.3</v>
      </c>
      <c r="AB13" s="57">
        <f t="shared" si="9"/>
        <v>681.9</v>
      </c>
    </row>
    <row r="14" spans="1:28" s="61" customFormat="1" x14ac:dyDescent="0.2">
      <c r="A14" s="58" t="s">
        <v>7</v>
      </c>
      <c r="B14" s="59" t="s">
        <v>8</v>
      </c>
      <c r="C14" s="60">
        <v>5</v>
      </c>
      <c r="D14" s="53">
        <f t="shared" si="6"/>
        <v>203.16</v>
      </c>
      <c r="E14" s="52">
        <v>40.631999999999998</v>
      </c>
      <c r="F14" s="151">
        <v>96.2</v>
      </c>
      <c r="G14" s="52">
        <f t="shared" si="7"/>
        <v>19.240000000000002</v>
      </c>
      <c r="H14" s="151">
        <v>93.2</v>
      </c>
      <c r="I14" s="52">
        <f t="shared" si="0"/>
        <v>18.64</v>
      </c>
      <c r="J14" s="55">
        <f t="shared" si="1"/>
        <v>94.7</v>
      </c>
      <c r="K14" s="152">
        <v>18.940000000000001</v>
      </c>
      <c r="L14" s="151">
        <v>95.9</v>
      </c>
      <c r="M14" s="52">
        <f t="shared" si="2"/>
        <v>19.18</v>
      </c>
      <c r="N14" s="53">
        <f t="shared" si="3"/>
        <v>97.5</v>
      </c>
      <c r="O14" s="152">
        <v>19.503</v>
      </c>
      <c r="P14" s="57">
        <f t="shared" si="8"/>
        <v>105.8</v>
      </c>
      <c r="Q14" s="57">
        <f t="shared" si="4"/>
        <v>129.9</v>
      </c>
      <c r="R14" s="57">
        <f t="shared" si="4"/>
        <v>144.30000000000001</v>
      </c>
      <c r="S14" s="57">
        <f t="shared" si="4"/>
        <v>192.4</v>
      </c>
      <c r="T14" s="57">
        <f t="shared" si="4"/>
        <v>206.8</v>
      </c>
      <c r="U14" s="57">
        <f t="shared" si="5"/>
        <v>127.7</v>
      </c>
      <c r="V14" s="57">
        <f t="shared" si="5"/>
        <v>151</v>
      </c>
      <c r="W14" s="57">
        <f t="shared" si="5"/>
        <v>137</v>
      </c>
      <c r="X14" s="57">
        <f t="shared" si="5"/>
        <v>202.2</v>
      </c>
      <c r="Y14" s="57">
        <f t="shared" si="5"/>
        <v>279.60000000000002</v>
      </c>
      <c r="Z14" s="57">
        <f t="shared" si="9"/>
        <v>156.30000000000001</v>
      </c>
      <c r="AA14" s="57">
        <f t="shared" si="9"/>
        <v>198.9</v>
      </c>
      <c r="AB14" s="57">
        <f t="shared" si="9"/>
        <v>284.10000000000002</v>
      </c>
    </row>
    <row r="15" spans="1:28" s="61" customFormat="1" x14ac:dyDescent="0.2">
      <c r="A15" s="58" t="s">
        <v>27</v>
      </c>
      <c r="B15" s="59" t="s">
        <v>28</v>
      </c>
      <c r="C15" s="60">
        <v>9</v>
      </c>
      <c r="D15" s="53">
        <f t="shared" si="6"/>
        <v>365.68799999999999</v>
      </c>
      <c r="E15" s="52">
        <v>40.631999999999998</v>
      </c>
      <c r="F15" s="151">
        <v>173.1</v>
      </c>
      <c r="G15" s="52">
        <f t="shared" si="7"/>
        <v>19.233333333333334</v>
      </c>
      <c r="H15" s="151">
        <v>167.8</v>
      </c>
      <c r="I15" s="52">
        <f t="shared" si="0"/>
        <v>18.644444444444446</v>
      </c>
      <c r="J15" s="55">
        <f t="shared" si="1"/>
        <v>170.5</v>
      </c>
      <c r="K15" s="152">
        <v>18.940000000000001</v>
      </c>
      <c r="L15" s="151">
        <v>172.4</v>
      </c>
      <c r="M15" s="52">
        <f t="shared" si="2"/>
        <v>19.155555555555555</v>
      </c>
      <c r="N15" s="53">
        <f t="shared" si="3"/>
        <v>175.5</v>
      </c>
      <c r="O15" s="152">
        <v>19.503</v>
      </c>
      <c r="P15" s="57">
        <f t="shared" si="8"/>
        <v>190.4</v>
      </c>
      <c r="Q15" s="57">
        <f t="shared" si="4"/>
        <v>233.7</v>
      </c>
      <c r="R15" s="57">
        <f t="shared" si="4"/>
        <v>259.7</v>
      </c>
      <c r="S15" s="57">
        <f t="shared" si="4"/>
        <v>346.2</v>
      </c>
      <c r="T15" s="57">
        <f t="shared" si="4"/>
        <v>372.2</v>
      </c>
      <c r="U15" s="57">
        <f t="shared" si="5"/>
        <v>229.9</v>
      </c>
      <c r="V15" s="57">
        <f t="shared" si="5"/>
        <v>271.8</v>
      </c>
      <c r="W15" s="57">
        <f t="shared" si="5"/>
        <v>246.7</v>
      </c>
      <c r="X15" s="57">
        <f t="shared" si="5"/>
        <v>364.1</v>
      </c>
      <c r="Y15" s="57">
        <f t="shared" si="5"/>
        <v>503.4</v>
      </c>
      <c r="Z15" s="57">
        <f t="shared" si="9"/>
        <v>281.3</v>
      </c>
      <c r="AA15" s="57">
        <f t="shared" si="9"/>
        <v>358.1</v>
      </c>
      <c r="AB15" s="57">
        <f t="shared" si="9"/>
        <v>511.5</v>
      </c>
    </row>
    <row r="16" spans="1:28" s="61" customFormat="1" x14ac:dyDescent="0.2">
      <c r="A16" s="58" t="s">
        <v>9</v>
      </c>
      <c r="B16" s="59" t="s">
        <v>10</v>
      </c>
      <c r="C16" s="60">
        <v>6</v>
      </c>
      <c r="D16" s="53">
        <f t="shared" si="6"/>
        <v>243.79199999999997</v>
      </c>
      <c r="E16" s="52">
        <v>40.631999999999998</v>
      </c>
      <c r="F16" s="151">
        <v>115.3</v>
      </c>
      <c r="G16" s="52">
        <f t="shared" si="7"/>
        <v>19.216666666666665</v>
      </c>
      <c r="H16" s="151">
        <v>112.1</v>
      </c>
      <c r="I16" s="52">
        <f t="shared" si="0"/>
        <v>18.683333333333334</v>
      </c>
      <c r="J16" s="55">
        <f t="shared" si="1"/>
        <v>113.6</v>
      </c>
      <c r="K16" s="152">
        <v>18.940000000000001</v>
      </c>
      <c r="L16" s="151">
        <v>115</v>
      </c>
      <c r="M16" s="52">
        <f t="shared" si="2"/>
        <v>19.166666666666668</v>
      </c>
      <c r="N16" s="53">
        <f t="shared" si="3"/>
        <v>117</v>
      </c>
      <c r="O16" s="152">
        <v>19.503</v>
      </c>
      <c r="P16" s="57">
        <f t="shared" si="8"/>
        <v>126.8</v>
      </c>
      <c r="Q16" s="57">
        <f t="shared" si="4"/>
        <v>155.69999999999999</v>
      </c>
      <c r="R16" s="57">
        <f t="shared" si="4"/>
        <v>173</v>
      </c>
      <c r="S16" s="57">
        <f t="shared" si="4"/>
        <v>230.6</v>
      </c>
      <c r="T16" s="57">
        <f t="shared" si="4"/>
        <v>247.9</v>
      </c>
      <c r="U16" s="57">
        <f t="shared" si="5"/>
        <v>153.6</v>
      </c>
      <c r="V16" s="57">
        <f t="shared" si="5"/>
        <v>181.6</v>
      </c>
      <c r="W16" s="57">
        <f t="shared" si="5"/>
        <v>164.8</v>
      </c>
      <c r="X16" s="57">
        <f t="shared" si="5"/>
        <v>243.3</v>
      </c>
      <c r="Y16" s="57">
        <f t="shared" si="5"/>
        <v>336.3</v>
      </c>
      <c r="Z16" s="57">
        <f t="shared" si="9"/>
        <v>187.4</v>
      </c>
      <c r="AA16" s="57">
        <f t="shared" si="9"/>
        <v>238.6</v>
      </c>
      <c r="AB16" s="57">
        <f t="shared" si="9"/>
        <v>340.8</v>
      </c>
    </row>
    <row r="17" spans="1:28" s="61" customFormat="1" x14ac:dyDescent="0.2">
      <c r="A17" s="58" t="s">
        <v>11</v>
      </c>
      <c r="B17" s="59" t="s">
        <v>12</v>
      </c>
      <c r="C17" s="60">
        <v>8</v>
      </c>
      <c r="D17" s="53">
        <f t="shared" si="6"/>
        <v>325.05599999999998</v>
      </c>
      <c r="E17" s="52">
        <v>40.631999999999998</v>
      </c>
      <c r="F17" s="151">
        <v>153.69999999999999</v>
      </c>
      <c r="G17" s="52">
        <f t="shared" si="7"/>
        <v>19.212499999999999</v>
      </c>
      <c r="H17" s="151">
        <v>149.4</v>
      </c>
      <c r="I17" s="52">
        <f t="shared" si="0"/>
        <v>18.675000000000001</v>
      </c>
      <c r="J17" s="55">
        <f t="shared" si="1"/>
        <v>151.5</v>
      </c>
      <c r="K17" s="152">
        <v>18.940000000000001</v>
      </c>
      <c r="L17" s="151">
        <v>153.4</v>
      </c>
      <c r="M17" s="52">
        <f t="shared" si="2"/>
        <v>19.175000000000001</v>
      </c>
      <c r="N17" s="53">
        <f t="shared" si="3"/>
        <v>156</v>
      </c>
      <c r="O17" s="152">
        <v>19.503</v>
      </c>
      <c r="P17" s="57">
        <f t="shared" si="8"/>
        <v>169.1</v>
      </c>
      <c r="Q17" s="57">
        <f t="shared" si="4"/>
        <v>207.5</v>
      </c>
      <c r="R17" s="57">
        <f t="shared" si="4"/>
        <v>230.6</v>
      </c>
      <c r="S17" s="57">
        <f t="shared" si="4"/>
        <v>307.39999999999998</v>
      </c>
      <c r="T17" s="57">
        <f t="shared" si="4"/>
        <v>330.5</v>
      </c>
      <c r="U17" s="57">
        <v>0</v>
      </c>
      <c r="V17" s="57">
        <f t="shared" ref="V17:Y25" si="10">ROUND($C17*$I17*V$6,1)</f>
        <v>242</v>
      </c>
      <c r="W17" s="57">
        <f t="shared" si="10"/>
        <v>219.6</v>
      </c>
      <c r="X17" s="57">
        <f t="shared" si="10"/>
        <v>324.2</v>
      </c>
      <c r="Y17" s="57">
        <f t="shared" si="10"/>
        <v>448.2</v>
      </c>
      <c r="Z17" s="57">
        <f t="shared" si="9"/>
        <v>250</v>
      </c>
      <c r="AA17" s="57">
        <f t="shared" si="9"/>
        <v>318.2</v>
      </c>
      <c r="AB17" s="57">
        <f t="shared" si="9"/>
        <v>454.5</v>
      </c>
    </row>
    <row r="18" spans="1:28" s="61" customFormat="1" x14ac:dyDescent="0.2">
      <c r="A18" s="58" t="s">
        <v>13</v>
      </c>
      <c r="B18" s="59" t="s">
        <v>14</v>
      </c>
      <c r="C18" s="60">
        <v>14</v>
      </c>
      <c r="D18" s="53">
        <f t="shared" si="6"/>
        <v>568.84799999999996</v>
      </c>
      <c r="E18" s="52">
        <v>40.631999999999998</v>
      </c>
      <c r="F18" s="151">
        <v>269.10000000000002</v>
      </c>
      <c r="G18" s="52">
        <f t="shared" si="7"/>
        <v>19.221428571428572</v>
      </c>
      <c r="H18" s="151">
        <v>261.60000000000002</v>
      </c>
      <c r="I18" s="52">
        <f t="shared" si="0"/>
        <v>18.685714285714287</v>
      </c>
      <c r="J18" s="55">
        <f t="shared" si="1"/>
        <v>265.2</v>
      </c>
      <c r="K18" s="152">
        <v>18.940000000000001</v>
      </c>
      <c r="L18" s="151">
        <v>268.3</v>
      </c>
      <c r="M18" s="52">
        <f t="shared" si="2"/>
        <v>19.164285714285715</v>
      </c>
      <c r="N18" s="53">
        <f t="shared" si="3"/>
        <v>273</v>
      </c>
      <c r="O18" s="152">
        <v>19.503</v>
      </c>
      <c r="P18" s="57">
        <f t="shared" si="8"/>
        <v>296</v>
      </c>
      <c r="Q18" s="57">
        <f t="shared" si="4"/>
        <v>363.3</v>
      </c>
      <c r="R18" s="57">
        <f t="shared" si="4"/>
        <v>403.7</v>
      </c>
      <c r="S18" s="57">
        <f t="shared" si="4"/>
        <v>538.20000000000005</v>
      </c>
      <c r="T18" s="57">
        <f t="shared" si="4"/>
        <v>578.6</v>
      </c>
      <c r="U18" s="57">
        <f>ROUND($C18*$I18*U$6,1)</f>
        <v>358.4</v>
      </c>
      <c r="V18" s="57">
        <v>0</v>
      </c>
      <c r="W18" s="57">
        <f t="shared" si="10"/>
        <v>384.6</v>
      </c>
      <c r="X18" s="57">
        <f t="shared" si="10"/>
        <v>567.70000000000005</v>
      </c>
      <c r="Y18" s="57">
        <f t="shared" si="10"/>
        <v>784.8</v>
      </c>
      <c r="Z18" s="57">
        <f t="shared" si="9"/>
        <v>437.6</v>
      </c>
      <c r="AA18" s="57">
        <f t="shared" si="9"/>
        <v>556.9</v>
      </c>
      <c r="AB18" s="57">
        <f t="shared" si="9"/>
        <v>795.6</v>
      </c>
    </row>
    <row r="19" spans="1:28" x14ac:dyDescent="0.2">
      <c r="A19" s="58" t="s">
        <v>29</v>
      </c>
      <c r="B19" s="59" t="s">
        <v>50</v>
      </c>
      <c r="C19" s="53"/>
      <c r="D19" s="53">
        <f t="shared" si="6"/>
        <v>0</v>
      </c>
      <c r="E19" s="52">
        <v>0</v>
      </c>
      <c r="F19" s="53">
        <v>0</v>
      </c>
      <c r="G19" s="53">
        <v>0</v>
      </c>
      <c r="H19" s="151">
        <v>0</v>
      </c>
      <c r="I19" s="53">
        <v>0</v>
      </c>
      <c r="J19" s="53">
        <v>0</v>
      </c>
      <c r="K19" s="53">
        <v>0</v>
      </c>
      <c r="L19" s="53">
        <v>0</v>
      </c>
      <c r="M19" s="53">
        <v>0</v>
      </c>
      <c r="N19" s="53">
        <f t="shared" si="3"/>
        <v>0</v>
      </c>
      <c r="O19" s="52">
        <v>0</v>
      </c>
      <c r="P19" s="57">
        <f t="shared" si="8"/>
        <v>0</v>
      </c>
      <c r="Q19" s="57">
        <f t="shared" si="4"/>
        <v>0</v>
      </c>
      <c r="R19" s="57">
        <f t="shared" si="4"/>
        <v>0</v>
      </c>
      <c r="S19" s="57">
        <f t="shared" si="4"/>
        <v>0</v>
      </c>
      <c r="T19" s="57">
        <f t="shared" si="4"/>
        <v>0</v>
      </c>
      <c r="U19" s="57">
        <f>$C19*$I19*U$6</f>
        <v>0</v>
      </c>
      <c r="V19" s="57">
        <f t="shared" si="10"/>
        <v>0</v>
      </c>
      <c r="W19" s="57">
        <f t="shared" si="10"/>
        <v>0</v>
      </c>
      <c r="X19" s="57">
        <f t="shared" si="10"/>
        <v>0</v>
      </c>
      <c r="Y19" s="57">
        <f t="shared" si="10"/>
        <v>0</v>
      </c>
      <c r="Z19" s="57">
        <f t="shared" si="9"/>
        <v>0</v>
      </c>
      <c r="AA19" s="57">
        <f t="shared" si="9"/>
        <v>0</v>
      </c>
      <c r="AB19" s="57">
        <f t="shared" si="9"/>
        <v>0</v>
      </c>
    </row>
    <row r="20" spans="1:28" s="61" customFormat="1" x14ac:dyDescent="0.2">
      <c r="A20" s="58" t="s">
        <v>20</v>
      </c>
      <c r="B20" s="59" t="s">
        <v>71</v>
      </c>
      <c r="C20" s="60">
        <v>15</v>
      </c>
      <c r="D20" s="53">
        <f t="shared" si="6"/>
        <v>609.48</v>
      </c>
      <c r="E20" s="52">
        <v>40.631999999999998</v>
      </c>
      <c r="F20" s="151">
        <v>326.8</v>
      </c>
      <c r="G20" s="52">
        <f t="shared" si="7"/>
        <v>21.786666666666669</v>
      </c>
      <c r="H20" s="151">
        <v>317.8</v>
      </c>
      <c r="I20" s="52">
        <f t="shared" ref="I20:I26" si="11">H20/C20</f>
        <v>21.186666666666667</v>
      </c>
      <c r="J20" s="55">
        <f t="shared" si="1"/>
        <v>341.9</v>
      </c>
      <c r="K20" s="52">
        <v>22.795676087058723</v>
      </c>
      <c r="L20" s="151">
        <v>317.60000000000002</v>
      </c>
      <c r="M20" s="52">
        <f t="shared" ref="M20:M26" si="12">L20/C20</f>
        <v>21.173333333333336</v>
      </c>
      <c r="N20" s="53">
        <f t="shared" si="3"/>
        <v>507</v>
      </c>
      <c r="O20" s="152">
        <f>507/C20</f>
        <v>33.799999999999997</v>
      </c>
      <c r="P20" s="57">
        <f t="shared" si="8"/>
        <v>359.5</v>
      </c>
      <c r="Q20" s="57">
        <f t="shared" si="4"/>
        <v>441.2</v>
      </c>
      <c r="R20" s="57">
        <f t="shared" si="4"/>
        <v>490.2</v>
      </c>
      <c r="S20" s="57">
        <f t="shared" si="4"/>
        <v>653.6</v>
      </c>
      <c r="T20" s="57">
        <f t="shared" si="4"/>
        <v>702.6</v>
      </c>
      <c r="U20" s="57">
        <f>ROUND($C20*$I20*U$6,1)</f>
        <v>435.4</v>
      </c>
      <c r="V20" s="57">
        <f t="shared" si="10"/>
        <v>514.79999999999995</v>
      </c>
      <c r="W20" s="57">
        <f t="shared" si="10"/>
        <v>467.2</v>
      </c>
      <c r="X20" s="57">
        <f t="shared" si="10"/>
        <v>689.6</v>
      </c>
      <c r="Y20" s="57">
        <f t="shared" si="10"/>
        <v>953.4</v>
      </c>
      <c r="Z20" s="57">
        <f t="shared" si="9"/>
        <v>564.1</v>
      </c>
      <c r="AA20" s="57">
        <f t="shared" si="9"/>
        <v>718</v>
      </c>
      <c r="AB20" s="57">
        <f t="shared" si="9"/>
        <v>1025.7</v>
      </c>
    </row>
    <row r="21" spans="1:28" s="61" customFormat="1" x14ac:dyDescent="0.2">
      <c r="A21" s="58" t="s">
        <v>21</v>
      </c>
      <c r="B21" s="59" t="s">
        <v>71</v>
      </c>
      <c r="C21" s="60">
        <v>30</v>
      </c>
      <c r="D21" s="53">
        <f t="shared" si="6"/>
        <v>1218.96</v>
      </c>
      <c r="E21" s="52">
        <v>40.631999999999998</v>
      </c>
      <c r="F21" s="151">
        <v>326.8</v>
      </c>
      <c r="G21" s="52">
        <f t="shared" si="7"/>
        <v>10.893333333333334</v>
      </c>
      <c r="H21" s="151">
        <v>317.8</v>
      </c>
      <c r="I21" s="52">
        <f t="shared" si="11"/>
        <v>10.593333333333334</v>
      </c>
      <c r="J21" s="55">
        <f t="shared" si="1"/>
        <v>341.9</v>
      </c>
      <c r="K21" s="52">
        <v>11.397838043529362</v>
      </c>
      <c r="L21" s="151">
        <v>317.60000000000002</v>
      </c>
      <c r="M21" s="52">
        <f t="shared" si="12"/>
        <v>10.586666666666668</v>
      </c>
      <c r="N21" s="53">
        <f t="shared" si="3"/>
        <v>507</v>
      </c>
      <c r="O21" s="152">
        <f t="shared" ref="O21:O25" si="13">507/C21</f>
        <v>16.899999999999999</v>
      </c>
      <c r="P21" s="57">
        <f t="shared" si="8"/>
        <v>359.5</v>
      </c>
      <c r="Q21" s="57">
        <f t="shared" si="4"/>
        <v>441.2</v>
      </c>
      <c r="R21" s="57">
        <f t="shared" si="4"/>
        <v>490.2</v>
      </c>
      <c r="S21" s="57">
        <f t="shared" si="4"/>
        <v>653.6</v>
      </c>
      <c r="T21" s="57">
        <f t="shared" si="4"/>
        <v>702.6</v>
      </c>
      <c r="U21" s="57">
        <f>ROUND($C21*$I21*U$6,1)</f>
        <v>435.4</v>
      </c>
      <c r="V21" s="57">
        <f t="shared" si="10"/>
        <v>514.79999999999995</v>
      </c>
      <c r="W21" s="57">
        <f t="shared" si="10"/>
        <v>467.2</v>
      </c>
      <c r="X21" s="57">
        <f t="shared" si="10"/>
        <v>689.6</v>
      </c>
      <c r="Y21" s="57">
        <f t="shared" si="10"/>
        <v>953.4</v>
      </c>
      <c r="Z21" s="57">
        <f t="shared" si="9"/>
        <v>564.1</v>
      </c>
      <c r="AA21" s="57">
        <f t="shared" si="9"/>
        <v>718</v>
      </c>
      <c r="AB21" s="57">
        <f t="shared" si="9"/>
        <v>1025.7</v>
      </c>
    </row>
    <row r="22" spans="1:28" s="61" customFormat="1" x14ac:dyDescent="0.2">
      <c r="A22" s="58" t="s">
        <v>22</v>
      </c>
      <c r="B22" s="59" t="s">
        <v>71</v>
      </c>
      <c r="C22" s="60">
        <v>45</v>
      </c>
      <c r="D22" s="53">
        <f t="shared" si="6"/>
        <v>1828.4399999999998</v>
      </c>
      <c r="E22" s="52">
        <v>40.631999999999998</v>
      </c>
      <c r="F22" s="151">
        <v>326.8</v>
      </c>
      <c r="G22" s="52">
        <f t="shared" si="7"/>
        <v>7.2622222222222224</v>
      </c>
      <c r="H22" s="151">
        <v>317.8</v>
      </c>
      <c r="I22" s="52">
        <f t="shared" si="11"/>
        <v>7.0622222222222222</v>
      </c>
      <c r="J22" s="55">
        <f t="shared" si="1"/>
        <v>341.9</v>
      </c>
      <c r="K22" s="52">
        <v>7.5985586956862416</v>
      </c>
      <c r="L22" s="151">
        <v>317.60000000000002</v>
      </c>
      <c r="M22" s="52">
        <f t="shared" si="12"/>
        <v>7.0577777777777779</v>
      </c>
      <c r="N22" s="53">
        <f t="shared" si="3"/>
        <v>507</v>
      </c>
      <c r="O22" s="152">
        <f t="shared" si="13"/>
        <v>11.266666666666667</v>
      </c>
      <c r="P22" s="57">
        <f t="shared" si="8"/>
        <v>359.5</v>
      </c>
      <c r="Q22" s="57">
        <f t="shared" si="4"/>
        <v>441.2</v>
      </c>
      <c r="R22" s="57">
        <f t="shared" si="4"/>
        <v>490.2</v>
      </c>
      <c r="S22" s="57">
        <f t="shared" si="4"/>
        <v>653.6</v>
      </c>
      <c r="T22" s="57">
        <f t="shared" si="4"/>
        <v>702.6</v>
      </c>
      <c r="U22" s="57">
        <f>ROUND($C22*$I22*U$6,1)</f>
        <v>435.4</v>
      </c>
      <c r="V22" s="57">
        <f t="shared" si="10"/>
        <v>514.79999999999995</v>
      </c>
      <c r="W22" s="57">
        <f t="shared" si="10"/>
        <v>467.2</v>
      </c>
      <c r="X22" s="57">
        <f t="shared" si="10"/>
        <v>689.6</v>
      </c>
      <c r="Y22" s="57">
        <f t="shared" si="10"/>
        <v>953.4</v>
      </c>
      <c r="Z22" s="57">
        <f t="shared" si="9"/>
        <v>564.1</v>
      </c>
      <c r="AA22" s="57">
        <f t="shared" si="9"/>
        <v>718</v>
      </c>
      <c r="AB22" s="57">
        <f t="shared" si="9"/>
        <v>1025.7</v>
      </c>
    </row>
    <row r="23" spans="1:28" s="61" customFormat="1" x14ac:dyDescent="0.2">
      <c r="A23" s="58" t="s">
        <v>17</v>
      </c>
      <c r="B23" s="59" t="s">
        <v>72</v>
      </c>
      <c r="C23" s="60">
        <v>15</v>
      </c>
      <c r="D23" s="53">
        <f t="shared" si="6"/>
        <v>609.48</v>
      </c>
      <c r="E23" s="52">
        <v>40.631999999999998</v>
      </c>
      <c r="F23" s="151">
        <v>326.8</v>
      </c>
      <c r="G23" s="52">
        <f t="shared" si="7"/>
        <v>21.786666666666669</v>
      </c>
      <c r="H23" s="151">
        <v>357.6</v>
      </c>
      <c r="I23" s="52">
        <f t="shared" si="11"/>
        <v>23.84</v>
      </c>
      <c r="J23" s="55">
        <f t="shared" si="1"/>
        <v>341.9</v>
      </c>
      <c r="K23" s="52">
        <v>22.795676087058723</v>
      </c>
      <c r="L23" s="151">
        <v>317.60000000000002</v>
      </c>
      <c r="M23" s="52">
        <f t="shared" si="12"/>
        <v>21.173333333333336</v>
      </c>
      <c r="N23" s="53">
        <f t="shared" si="3"/>
        <v>507</v>
      </c>
      <c r="O23" s="152">
        <f t="shared" si="13"/>
        <v>33.799999999999997</v>
      </c>
      <c r="P23" s="57">
        <f t="shared" si="8"/>
        <v>359.5</v>
      </c>
      <c r="Q23" s="57">
        <f t="shared" si="4"/>
        <v>441.2</v>
      </c>
      <c r="R23" s="57">
        <f t="shared" si="4"/>
        <v>490.2</v>
      </c>
      <c r="S23" s="57">
        <f t="shared" si="4"/>
        <v>653.6</v>
      </c>
      <c r="T23" s="57">
        <f t="shared" si="4"/>
        <v>702.6</v>
      </c>
      <c r="U23" s="57">
        <v>0</v>
      </c>
      <c r="V23" s="57">
        <f t="shared" si="10"/>
        <v>579.29999999999995</v>
      </c>
      <c r="W23" s="57">
        <f t="shared" si="10"/>
        <v>525.70000000000005</v>
      </c>
      <c r="X23" s="57">
        <f t="shared" si="10"/>
        <v>776</v>
      </c>
      <c r="Y23" s="57">
        <f t="shared" si="10"/>
        <v>1072.8</v>
      </c>
      <c r="Z23" s="57">
        <f t="shared" si="9"/>
        <v>564.1</v>
      </c>
      <c r="AA23" s="57">
        <f t="shared" si="9"/>
        <v>718</v>
      </c>
      <c r="AB23" s="57">
        <f t="shared" si="9"/>
        <v>1025.7</v>
      </c>
    </row>
    <row r="24" spans="1:28" s="61" customFormat="1" x14ac:dyDescent="0.2">
      <c r="A24" s="58" t="s">
        <v>18</v>
      </c>
      <c r="B24" s="59" t="s">
        <v>72</v>
      </c>
      <c r="C24" s="60">
        <v>30</v>
      </c>
      <c r="D24" s="53">
        <f t="shared" si="6"/>
        <v>1218.96</v>
      </c>
      <c r="E24" s="52">
        <v>40.631999999999998</v>
      </c>
      <c r="F24" s="151">
        <v>326.8</v>
      </c>
      <c r="G24" s="52">
        <f t="shared" si="7"/>
        <v>10.893333333333334</v>
      </c>
      <c r="H24" s="151">
        <v>357.6</v>
      </c>
      <c r="I24" s="52">
        <f t="shared" si="11"/>
        <v>11.92</v>
      </c>
      <c r="J24" s="55">
        <f t="shared" si="1"/>
        <v>341.9</v>
      </c>
      <c r="K24" s="52">
        <v>11.397838043529362</v>
      </c>
      <c r="L24" s="151">
        <v>317.60000000000002</v>
      </c>
      <c r="M24" s="52">
        <f t="shared" si="12"/>
        <v>10.586666666666668</v>
      </c>
      <c r="N24" s="53">
        <f t="shared" si="3"/>
        <v>507</v>
      </c>
      <c r="O24" s="152">
        <f t="shared" si="13"/>
        <v>16.899999999999999</v>
      </c>
      <c r="P24" s="57">
        <f t="shared" si="8"/>
        <v>359.5</v>
      </c>
      <c r="Q24" s="57">
        <f t="shared" si="4"/>
        <v>441.2</v>
      </c>
      <c r="R24" s="57">
        <f t="shared" si="4"/>
        <v>490.2</v>
      </c>
      <c r="S24" s="57">
        <f t="shared" si="4"/>
        <v>653.6</v>
      </c>
      <c r="T24" s="57">
        <f t="shared" si="4"/>
        <v>702.6</v>
      </c>
      <c r="U24" s="57">
        <v>0</v>
      </c>
      <c r="V24" s="57">
        <f t="shared" si="10"/>
        <v>579.29999999999995</v>
      </c>
      <c r="W24" s="57">
        <f t="shared" si="10"/>
        <v>525.70000000000005</v>
      </c>
      <c r="X24" s="57">
        <f t="shared" si="10"/>
        <v>776</v>
      </c>
      <c r="Y24" s="57">
        <f t="shared" si="10"/>
        <v>1072.8</v>
      </c>
      <c r="Z24" s="57">
        <f t="shared" si="9"/>
        <v>564.1</v>
      </c>
      <c r="AA24" s="57">
        <f t="shared" si="9"/>
        <v>718</v>
      </c>
      <c r="AB24" s="57">
        <f t="shared" si="9"/>
        <v>1025.7</v>
      </c>
    </row>
    <row r="25" spans="1:28" s="61" customFormat="1" x14ac:dyDescent="0.2">
      <c r="A25" s="58" t="s">
        <v>19</v>
      </c>
      <c r="B25" s="59" t="s">
        <v>72</v>
      </c>
      <c r="C25" s="60">
        <v>45</v>
      </c>
      <c r="D25" s="53">
        <f t="shared" si="6"/>
        <v>1828.4399999999998</v>
      </c>
      <c r="E25" s="52">
        <v>40.631999999999998</v>
      </c>
      <c r="F25" s="151">
        <v>326.8</v>
      </c>
      <c r="G25" s="52">
        <f t="shared" si="7"/>
        <v>7.2622222222222224</v>
      </c>
      <c r="H25" s="151">
        <v>357.6</v>
      </c>
      <c r="I25" s="52">
        <f t="shared" si="11"/>
        <v>7.9466666666666672</v>
      </c>
      <c r="J25" s="55">
        <f t="shared" si="1"/>
        <v>341.9</v>
      </c>
      <c r="K25" s="52">
        <v>7.5985586956862416</v>
      </c>
      <c r="L25" s="151">
        <v>317.60000000000002</v>
      </c>
      <c r="M25" s="52">
        <f t="shared" si="12"/>
        <v>7.0577777777777779</v>
      </c>
      <c r="N25" s="53">
        <f t="shared" si="3"/>
        <v>507</v>
      </c>
      <c r="O25" s="152">
        <f t="shared" si="13"/>
        <v>11.266666666666667</v>
      </c>
      <c r="P25" s="57">
        <f t="shared" si="8"/>
        <v>359.5</v>
      </c>
      <c r="Q25" s="57">
        <f t="shared" si="4"/>
        <v>441.2</v>
      </c>
      <c r="R25" s="57">
        <f t="shared" si="4"/>
        <v>490.2</v>
      </c>
      <c r="S25" s="57">
        <f t="shared" si="4"/>
        <v>653.6</v>
      </c>
      <c r="T25" s="57">
        <f t="shared" si="4"/>
        <v>702.6</v>
      </c>
      <c r="U25" s="57">
        <v>0</v>
      </c>
      <c r="V25" s="57">
        <f t="shared" si="10"/>
        <v>579.29999999999995</v>
      </c>
      <c r="W25" s="57">
        <f t="shared" si="10"/>
        <v>525.70000000000005</v>
      </c>
      <c r="X25" s="57">
        <f t="shared" si="10"/>
        <v>776</v>
      </c>
      <c r="Y25" s="57">
        <f t="shared" si="10"/>
        <v>1072.8</v>
      </c>
      <c r="Z25" s="57">
        <f t="shared" si="9"/>
        <v>564.1</v>
      </c>
      <c r="AA25" s="57">
        <f t="shared" si="9"/>
        <v>718</v>
      </c>
      <c r="AB25" s="57">
        <f t="shared" si="9"/>
        <v>1025.7</v>
      </c>
    </row>
    <row r="26" spans="1:28" s="61" customFormat="1" x14ac:dyDescent="0.2">
      <c r="A26" s="58" t="s">
        <v>15</v>
      </c>
      <c r="B26" s="64" t="s">
        <v>16</v>
      </c>
      <c r="C26" s="60">
        <v>21.43</v>
      </c>
      <c r="D26" s="53">
        <f t="shared" si="6"/>
        <v>870.74375999999995</v>
      </c>
      <c r="E26" s="52">
        <v>40.631999999999998</v>
      </c>
      <c r="F26" s="151">
        <v>412.2</v>
      </c>
      <c r="G26" s="52">
        <f t="shared" si="7"/>
        <v>19.234717685487634</v>
      </c>
      <c r="H26" s="151">
        <v>400.3</v>
      </c>
      <c r="I26" s="52">
        <f t="shared" si="11"/>
        <v>18.679421371908539</v>
      </c>
      <c r="J26" s="55">
        <f t="shared" si="1"/>
        <v>405.9</v>
      </c>
      <c r="K26" s="152">
        <v>18.940000000000001</v>
      </c>
      <c r="L26" s="151">
        <v>361.5</v>
      </c>
      <c r="M26" s="52">
        <f t="shared" si="12"/>
        <v>16.868875408306113</v>
      </c>
      <c r="N26" s="53">
        <f t="shared" si="3"/>
        <v>417.9</v>
      </c>
      <c r="O26" s="152">
        <v>19.503</v>
      </c>
      <c r="P26" s="57">
        <f t="shared" si="8"/>
        <v>453.4</v>
      </c>
      <c r="Q26" s="57">
        <f t="shared" si="4"/>
        <v>556.5</v>
      </c>
      <c r="R26" s="57">
        <f t="shared" si="4"/>
        <v>618.29999999999995</v>
      </c>
      <c r="S26" s="57">
        <f t="shared" si="4"/>
        <v>824.4</v>
      </c>
      <c r="T26" s="57">
        <f t="shared" si="4"/>
        <v>886.2</v>
      </c>
      <c r="U26" s="57">
        <f>H26</f>
        <v>400.3</v>
      </c>
      <c r="V26" s="57">
        <f>U26</f>
        <v>400.3</v>
      </c>
      <c r="W26" s="57">
        <f t="shared" ref="W26:Y26" si="14">V26</f>
        <v>400.3</v>
      </c>
      <c r="X26" s="57">
        <f t="shared" si="14"/>
        <v>400.3</v>
      </c>
      <c r="Y26" s="57">
        <f t="shared" si="14"/>
        <v>400.3</v>
      </c>
      <c r="Z26" s="57">
        <f t="shared" si="9"/>
        <v>669.7</v>
      </c>
      <c r="AA26" s="57">
        <f t="shared" si="9"/>
        <v>852.4</v>
      </c>
      <c r="AB26" s="57">
        <f t="shared" si="9"/>
        <v>1217.7</v>
      </c>
    </row>
    <row r="27" spans="1:28" s="147" customFormat="1" ht="25.5" x14ac:dyDescent="0.2">
      <c r="A27" s="144" t="s">
        <v>127</v>
      </c>
      <c r="B27" s="145" t="s">
        <v>128</v>
      </c>
      <c r="C27" s="146">
        <v>0</v>
      </c>
      <c r="D27" s="146">
        <v>0</v>
      </c>
      <c r="E27" s="146">
        <v>0</v>
      </c>
      <c r="F27" s="146">
        <v>0</v>
      </c>
      <c r="G27" s="146">
        <v>0</v>
      </c>
      <c r="H27" s="146">
        <v>0</v>
      </c>
      <c r="I27" s="146">
        <v>0</v>
      </c>
      <c r="J27" s="146">
        <v>0</v>
      </c>
      <c r="K27" s="146">
        <v>0</v>
      </c>
      <c r="L27" s="146">
        <v>0</v>
      </c>
      <c r="M27" s="146">
        <v>0</v>
      </c>
      <c r="N27" s="146">
        <v>0</v>
      </c>
      <c r="O27" s="146">
        <v>0</v>
      </c>
      <c r="P27" s="149">
        <v>0</v>
      </c>
      <c r="Q27" s="149">
        <v>0</v>
      </c>
      <c r="R27" s="149">
        <v>0</v>
      </c>
      <c r="S27" s="149">
        <v>0</v>
      </c>
      <c r="T27" s="149">
        <v>0</v>
      </c>
      <c r="U27" s="149">
        <v>1423.4</v>
      </c>
      <c r="V27" s="150" t="s">
        <v>129</v>
      </c>
      <c r="W27" s="149">
        <v>1527.3</v>
      </c>
      <c r="X27" s="149">
        <v>2254.6</v>
      </c>
      <c r="Y27" s="149">
        <v>0</v>
      </c>
      <c r="Z27" s="149">
        <v>0</v>
      </c>
      <c r="AA27" s="149">
        <v>0</v>
      </c>
      <c r="AB27" s="149">
        <v>0</v>
      </c>
    </row>
    <row r="28" spans="1:28" s="147" customFormat="1" ht="25.5" x14ac:dyDescent="0.2">
      <c r="A28" s="144" t="s">
        <v>127</v>
      </c>
      <c r="B28" s="145" t="s">
        <v>130</v>
      </c>
      <c r="C28" s="146">
        <v>0</v>
      </c>
      <c r="D28" s="146">
        <v>0</v>
      </c>
      <c r="E28" s="146">
        <v>0</v>
      </c>
      <c r="F28" s="146">
        <v>0</v>
      </c>
      <c r="G28" s="146">
        <v>0</v>
      </c>
      <c r="H28" s="146">
        <v>0</v>
      </c>
      <c r="I28" s="146">
        <v>0</v>
      </c>
      <c r="J28" s="146">
        <v>0</v>
      </c>
      <c r="K28" s="146">
        <v>0</v>
      </c>
      <c r="L28" s="146">
        <v>0</v>
      </c>
      <c r="M28" s="146">
        <v>0</v>
      </c>
      <c r="N28" s="146">
        <v>0</v>
      </c>
      <c r="O28" s="146">
        <v>0</v>
      </c>
      <c r="P28" s="149">
        <v>0</v>
      </c>
      <c r="Q28" s="149">
        <v>0</v>
      </c>
      <c r="R28" s="149">
        <v>0</v>
      </c>
      <c r="S28" s="149">
        <v>0</v>
      </c>
      <c r="T28" s="149">
        <v>0</v>
      </c>
      <c r="U28" s="149">
        <v>1423.4</v>
      </c>
      <c r="V28" s="150" t="s">
        <v>129</v>
      </c>
      <c r="W28" s="149">
        <v>1527.3</v>
      </c>
      <c r="X28" s="149">
        <v>1039</v>
      </c>
      <c r="Y28" s="149">
        <v>0</v>
      </c>
      <c r="Z28" s="149">
        <v>0</v>
      </c>
      <c r="AA28" s="149">
        <v>0</v>
      </c>
      <c r="AB28" s="149">
        <v>0</v>
      </c>
    </row>
    <row r="29" spans="1:28" s="147" customFormat="1" ht="25.5" x14ac:dyDescent="0.2">
      <c r="A29" s="144" t="s">
        <v>131</v>
      </c>
      <c r="B29" s="145" t="s">
        <v>132</v>
      </c>
      <c r="C29" s="146">
        <v>0</v>
      </c>
      <c r="D29" s="146">
        <v>0</v>
      </c>
      <c r="E29" s="146">
        <v>0</v>
      </c>
      <c r="F29" s="146">
        <v>0</v>
      </c>
      <c r="G29" s="146">
        <v>0</v>
      </c>
      <c r="H29" s="146">
        <v>0</v>
      </c>
      <c r="I29" s="146">
        <v>0</v>
      </c>
      <c r="J29" s="146">
        <v>0</v>
      </c>
      <c r="K29" s="146">
        <v>0</v>
      </c>
      <c r="L29" s="146">
        <v>0</v>
      </c>
      <c r="M29" s="146">
        <v>0</v>
      </c>
      <c r="N29" s="146">
        <v>0</v>
      </c>
      <c r="O29" s="146">
        <v>0</v>
      </c>
      <c r="P29" s="149">
        <v>0</v>
      </c>
      <c r="Q29" s="149">
        <v>0</v>
      </c>
      <c r="R29" s="149">
        <v>0</v>
      </c>
      <c r="S29" s="149">
        <v>0</v>
      </c>
      <c r="T29" s="149">
        <v>0</v>
      </c>
      <c r="U29" s="149">
        <v>550.20000000000005</v>
      </c>
      <c r="V29" s="150" t="s">
        <v>129</v>
      </c>
      <c r="W29" s="149">
        <v>590.29999999999995</v>
      </c>
      <c r="X29" s="149">
        <v>871.5</v>
      </c>
      <c r="Y29" s="149">
        <v>0</v>
      </c>
      <c r="Z29" s="149">
        <v>0</v>
      </c>
      <c r="AA29" s="149">
        <v>0</v>
      </c>
      <c r="AB29" s="149">
        <v>0</v>
      </c>
    </row>
    <row r="30" spans="1:28" s="147" customFormat="1" ht="25.5" x14ac:dyDescent="0.2">
      <c r="A30" s="144" t="s">
        <v>131</v>
      </c>
      <c r="B30" s="145" t="s">
        <v>133</v>
      </c>
      <c r="C30" s="146">
        <v>0</v>
      </c>
      <c r="D30" s="146">
        <v>0</v>
      </c>
      <c r="E30" s="146">
        <v>0</v>
      </c>
      <c r="F30" s="146">
        <v>0</v>
      </c>
      <c r="G30" s="146">
        <v>0</v>
      </c>
      <c r="H30" s="146">
        <v>0</v>
      </c>
      <c r="I30" s="146">
        <v>0</v>
      </c>
      <c r="J30" s="146">
        <v>0</v>
      </c>
      <c r="K30" s="146">
        <v>0</v>
      </c>
      <c r="L30" s="146">
        <v>0</v>
      </c>
      <c r="M30" s="146">
        <v>0</v>
      </c>
      <c r="N30" s="146">
        <v>0</v>
      </c>
      <c r="O30" s="146">
        <v>0</v>
      </c>
      <c r="P30" s="149">
        <v>0</v>
      </c>
      <c r="Q30" s="149">
        <v>0</v>
      </c>
      <c r="R30" s="149">
        <v>0</v>
      </c>
      <c r="S30" s="149">
        <v>0</v>
      </c>
      <c r="T30" s="149">
        <v>0</v>
      </c>
      <c r="U30" s="149">
        <v>550.20000000000005</v>
      </c>
      <c r="V30" s="150" t="s">
        <v>129</v>
      </c>
      <c r="W30" s="149">
        <v>590.29999999999995</v>
      </c>
      <c r="X30" s="149">
        <v>401.5</v>
      </c>
      <c r="Y30" s="149">
        <v>0</v>
      </c>
      <c r="Z30" s="149">
        <v>0</v>
      </c>
      <c r="AA30" s="149">
        <v>0</v>
      </c>
      <c r="AB30" s="149">
        <v>0</v>
      </c>
    </row>
    <row r="31" spans="1:28" x14ac:dyDescent="0.2">
      <c r="A31" s="65"/>
      <c r="B31" s="66"/>
      <c r="C31" s="67"/>
      <c r="D31" s="68"/>
      <c r="E31" s="69"/>
      <c r="F31" s="68"/>
      <c r="G31" s="69"/>
      <c r="H31" s="68"/>
      <c r="I31" s="69"/>
      <c r="J31" s="70"/>
      <c r="K31" s="69"/>
      <c r="L31" s="68"/>
      <c r="M31" s="69"/>
      <c r="N31" s="68"/>
      <c r="O31" s="69"/>
      <c r="P31" s="72"/>
      <c r="Q31" s="72"/>
      <c r="R31" s="72"/>
      <c r="S31" s="72"/>
      <c r="T31" s="72"/>
      <c r="U31" s="71"/>
      <c r="V31" s="71"/>
      <c r="W31" s="71"/>
      <c r="X31" s="71"/>
      <c r="Y31" s="71"/>
      <c r="Z31" s="72"/>
      <c r="AA31" s="72"/>
      <c r="AB31" s="72"/>
    </row>
    <row r="32" spans="1:28" x14ac:dyDescent="0.2">
      <c r="A32" s="30"/>
      <c r="B32" s="31" t="s">
        <v>24</v>
      </c>
      <c r="C32" s="32"/>
      <c r="D32" s="33"/>
      <c r="E32" s="34"/>
      <c r="F32" s="33"/>
      <c r="G32" s="34"/>
      <c r="H32" s="35"/>
      <c r="I32" s="34"/>
      <c r="J32" s="35"/>
      <c r="K32" s="34"/>
      <c r="L32" s="33"/>
      <c r="M32" s="33"/>
      <c r="N32" s="34"/>
      <c r="O32" s="34"/>
      <c r="P32" s="34"/>
      <c r="Q32" s="34"/>
      <c r="R32" s="34"/>
      <c r="S32" s="34"/>
      <c r="T32" s="34"/>
      <c r="U32" s="36"/>
      <c r="V32" s="37"/>
      <c r="W32" s="37"/>
      <c r="X32" s="37"/>
      <c r="Y32" s="37"/>
      <c r="Z32" s="33"/>
      <c r="AA32" s="33"/>
      <c r="AB32" s="38"/>
    </row>
    <row r="33" spans="1:28" x14ac:dyDescent="0.2">
      <c r="A33" s="73"/>
      <c r="B33" s="74"/>
      <c r="C33" s="75"/>
      <c r="D33" s="44"/>
      <c r="E33" s="76"/>
      <c r="F33" s="44"/>
      <c r="G33" s="76"/>
      <c r="H33" s="44"/>
      <c r="I33" s="76"/>
      <c r="J33" s="77"/>
      <c r="K33" s="76"/>
      <c r="L33" s="44"/>
      <c r="M33" s="76"/>
      <c r="N33" s="44"/>
      <c r="O33" s="76"/>
      <c r="P33" s="57"/>
      <c r="Q33" s="57"/>
      <c r="R33" s="57"/>
      <c r="S33" s="57"/>
      <c r="T33" s="57"/>
      <c r="U33" s="46"/>
      <c r="V33" s="46"/>
      <c r="W33" s="46"/>
      <c r="X33" s="46"/>
      <c r="Y33" s="46"/>
      <c r="Z33" s="78"/>
      <c r="AA33" s="78"/>
      <c r="AB33" s="78"/>
    </row>
    <row r="34" spans="1:28" s="61" customFormat="1" x14ac:dyDescent="0.2">
      <c r="A34" s="79" t="s">
        <v>46</v>
      </c>
      <c r="B34" s="59" t="s">
        <v>69</v>
      </c>
      <c r="C34" s="53">
        <v>0</v>
      </c>
      <c r="D34" s="53">
        <v>0</v>
      </c>
      <c r="E34" s="52">
        <v>0</v>
      </c>
      <c r="F34" s="53"/>
      <c r="G34" s="52"/>
      <c r="H34" s="53">
        <v>0</v>
      </c>
      <c r="I34" s="52">
        <v>0</v>
      </c>
      <c r="J34" s="55">
        <f t="shared" ref="J34:J53" si="15">ROUND(K34*C34,1)</f>
        <v>0</v>
      </c>
      <c r="K34" s="52">
        <v>0</v>
      </c>
      <c r="L34" s="53">
        <v>0</v>
      </c>
      <c r="M34" s="52">
        <v>0</v>
      </c>
      <c r="N34" s="53">
        <f t="shared" ref="N34:N53" si="16">ROUND(O34*C34,1)</f>
        <v>0</v>
      </c>
      <c r="O34" s="52">
        <v>0</v>
      </c>
      <c r="P34" s="57">
        <f>ROUND($C34*$G34*P$6,1)</f>
        <v>0</v>
      </c>
      <c r="Q34" s="57">
        <f t="shared" ref="Q34:T49" si="17">ROUND($C34*$G34*Q$6,1)</f>
        <v>0</v>
      </c>
      <c r="R34" s="57">
        <f t="shared" si="17"/>
        <v>0</v>
      </c>
      <c r="S34" s="57">
        <f t="shared" si="17"/>
        <v>0</v>
      </c>
      <c r="T34" s="57">
        <f t="shared" si="17"/>
        <v>0</v>
      </c>
      <c r="U34" s="57">
        <f>$C34*$I34*U$6</f>
        <v>0</v>
      </c>
      <c r="V34" s="57">
        <f>$C34*$I34*V$6</f>
        <v>0</v>
      </c>
      <c r="W34" s="57">
        <f>$C34*$I34*W$6</f>
        <v>0</v>
      </c>
      <c r="X34" s="57">
        <f>$C34*$I34*X$6</f>
        <v>0</v>
      </c>
      <c r="Y34" s="57">
        <f>$C34*$I34*Y$6</f>
        <v>0</v>
      </c>
      <c r="Z34" s="57">
        <f t="shared" ref="Z34:AB49" si="18">ROUND($J34*Z$6,1)</f>
        <v>0</v>
      </c>
      <c r="AA34" s="57">
        <f t="shared" si="18"/>
        <v>0</v>
      </c>
      <c r="AB34" s="57">
        <f t="shared" si="18"/>
        <v>0</v>
      </c>
    </row>
    <row r="35" spans="1:28" s="61" customFormat="1" x14ac:dyDescent="0.2">
      <c r="A35" s="79" t="s">
        <v>37</v>
      </c>
      <c r="B35" s="59" t="s">
        <v>70</v>
      </c>
      <c r="C35" s="60">
        <v>10</v>
      </c>
      <c r="D35" s="53">
        <f t="shared" ref="D35:D53" si="19">ROUND(E35*C35,1)</f>
        <v>406.3</v>
      </c>
      <c r="E35" s="52">
        <v>40.631999999999998</v>
      </c>
      <c r="F35" s="53">
        <f>ROUND(G35*C35,1)</f>
        <v>119.1</v>
      </c>
      <c r="G35" s="152">
        <v>11.907999999999999</v>
      </c>
      <c r="H35" s="53">
        <f t="shared" ref="H35:H53" si="20">ROUND(I35*C35,1)</f>
        <v>115.6</v>
      </c>
      <c r="I35" s="152">
        <v>11.563000000000001</v>
      </c>
      <c r="J35" s="55">
        <f t="shared" si="15"/>
        <v>117.1</v>
      </c>
      <c r="K35" s="152">
        <v>11.71</v>
      </c>
      <c r="L35" s="53">
        <f t="shared" ref="L35:L53" si="21">ROUND(M35*C35,1)</f>
        <v>118.7</v>
      </c>
      <c r="M35" s="152">
        <v>11.869</v>
      </c>
      <c r="N35" s="53">
        <f t="shared" si="16"/>
        <v>120.8</v>
      </c>
      <c r="O35" s="152">
        <v>12.077999999999999</v>
      </c>
      <c r="P35" s="57">
        <f t="shared" ref="P35:T53" si="22">ROUND($C35*$G35*P$6,1)</f>
        <v>131</v>
      </c>
      <c r="Q35" s="57">
        <f t="shared" si="17"/>
        <v>160.80000000000001</v>
      </c>
      <c r="R35" s="57">
        <f t="shared" si="17"/>
        <v>178.6</v>
      </c>
      <c r="S35" s="57">
        <f t="shared" si="17"/>
        <v>238.2</v>
      </c>
      <c r="T35" s="57">
        <f t="shared" si="17"/>
        <v>256</v>
      </c>
      <c r="U35" s="57">
        <f t="shared" ref="U35:Y44" si="23">ROUND($C35*$I35*U$6,1)</f>
        <v>158.4</v>
      </c>
      <c r="V35" s="57">
        <f t="shared" si="23"/>
        <v>187.3</v>
      </c>
      <c r="W35" s="57">
        <f t="shared" si="23"/>
        <v>170</v>
      </c>
      <c r="X35" s="57">
        <f t="shared" si="23"/>
        <v>250.9</v>
      </c>
      <c r="Y35" s="57">
        <f t="shared" si="23"/>
        <v>346.9</v>
      </c>
      <c r="Z35" s="57">
        <f t="shared" si="18"/>
        <v>193.2</v>
      </c>
      <c r="AA35" s="57">
        <f t="shared" si="18"/>
        <v>245.9</v>
      </c>
      <c r="AB35" s="57">
        <f t="shared" si="18"/>
        <v>351.3</v>
      </c>
    </row>
    <row r="36" spans="1:28" s="61" customFormat="1" x14ac:dyDescent="0.2">
      <c r="A36" s="79" t="s">
        <v>45</v>
      </c>
      <c r="B36" s="59" t="s">
        <v>51</v>
      </c>
      <c r="C36" s="60">
        <v>8</v>
      </c>
      <c r="D36" s="53">
        <f t="shared" si="19"/>
        <v>325.10000000000002</v>
      </c>
      <c r="E36" s="52">
        <v>40.631999999999998</v>
      </c>
      <c r="F36" s="53">
        <f t="shared" ref="F36:F53" si="24">ROUND(G36*C36,1)</f>
        <v>95.3</v>
      </c>
      <c r="G36" s="152">
        <v>11.907999999999999</v>
      </c>
      <c r="H36" s="53">
        <f t="shared" si="20"/>
        <v>92.5</v>
      </c>
      <c r="I36" s="152">
        <v>11.563000000000001</v>
      </c>
      <c r="J36" s="55">
        <f t="shared" si="15"/>
        <v>93.7</v>
      </c>
      <c r="K36" s="152">
        <v>11.71</v>
      </c>
      <c r="L36" s="53">
        <f t="shared" si="21"/>
        <v>95</v>
      </c>
      <c r="M36" s="152">
        <v>11.869</v>
      </c>
      <c r="N36" s="53">
        <f t="shared" si="16"/>
        <v>96.6</v>
      </c>
      <c r="O36" s="152">
        <v>12.077999999999999</v>
      </c>
      <c r="P36" s="57">
        <f t="shared" si="22"/>
        <v>104.8</v>
      </c>
      <c r="Q36" s="57">
        <f t="shared" si="17"/>
        <v>128.6</v>
      </c>
      <c r="R36" s="57">
        <f t="shared" si="17"/>
        <v>142.9</v>
      </c>
      <c r="S36" s="57">
        <f t="shared" si="17"/>
        <v>190.5</v>
      </c>
      <c r="T36" s="57">
        <f t="shared" si="17"/>
        <v>204.8</v>
      </c>
      <c r="U36" s="57">
        <f t="shared" si="23"/>
        <v>126.7</v>
      </c>
      <c r="V36" s="57">
        <f t="shared" si="23"/>
        <v>149.9</v>
      </c>
      <c r="W36" s="57">
        <f t="shared" si="23"/>
        <v>136</v>
      </c>
      <c r="X36" s="57">
        <f t="shared" si="23"/>
        <v>200.7</v>
      </c>
      <c r="Y36" s="57">
        <f t="shared" si="23"/>
        <v>277.5</v>
      </c>
      <c r="Z36" s="57">
        <f t="shared" si="18"/>
        <v>154.6</v>
      </c>
      <c r="AA36" s="57">
        <f t="shared" si="18"/>
        <v>196.8</v>
      </c>
      <c r="AB36" s="57">
        <f t="shared" si="18"/>
        <v>281.10000000000002</v>
      </c>
    </row>
    <row r="37" spans="1:28" s="61" customFormat="1" x14ac:dyDescent="0.2">
      <c r="A37" s="79" t="s">
        <v>43</v>
      </c>
      <c r="B37" s="59" t="s">
        <v>52</v>
      </c>
      <c r="C37" s="60">
        <v>20</v>
      </c>
      <c r="D37" s="53">
        <f t="shared" si="19"/>
        <v>812.6</v>
      </c>
      <c r="E37" s="52">
        <v>40.631999999999998</v>
      </c>
      <c r="F37" s="53">
        <f t="shared" si="24"/>
        <v>238.2</v>
      </c>
      <c r="G37" s="152">
        <v>11.907999999999999</v>
      </c>
      <c r="H37" s="53">
        <f t="shared" si="20"/>
        <v>231.3</v>
      </c>
      <c r="I37" s="152">
        <v>11.563000000000001</v>
      </c>
      <c r="J37" s="55">
        <f t="shared" si="15"/>
        <v>234.2</v>
      </c>
      <c r="K37" s="152">
        <v>11.71</v>
      </c>
      <c r="L37" s="53">
        <f t="shared" si="21"/>
        <v>237.4</v>
      </c>
      <c r="M37" s="152">
        <v>11.869</v>
      </c>
      <c r="N37" s="53">
        <f t="shared" si="16"/>
        <v>241.6</v>
      </c>
      <c r="O37" s="152">
        <v>12.077999999999999</v>
      </c>
      <c r="P37" s="57">
        <f t="shared" si="22"/>
        <v>262</v>
      </c>
      <c r="Q37" s="57">
        <f t="shared" si="17"/>
        <v>321.5</v>
      </c>
      <c r="R37" s="57">
        <f t="shared" si="17"/>
        <v>357.2</v>
      </c>
      <c r="S37" s="57">
        <f t="shared" si="17"/>
        <v>476.3</v>
      </c>
      <c r="T37" s="57">
        <f t="shared" si="17"/>
        <v>512</v>
      </c>
      <c r="U37" s="57">
        <f t="shared" si="23"/>
        <v>316.8</v>
      </c>
      <c r="V37" s="57">
        <f t="shared" si="23"/>
        <v>374.6</v>
      </c>
      <c r="W37" s="57">
        <f t="shared" si="23"/>
        <v>340</v>
      </c>
      <c r="X37" s="57">
        <f t="shared" si="23"/>
        <v>501.8</v>
      </c>
      <c r="Y37" s="57">
        <f t="shared" si="23"/>
        <v>693.8</v>
      </c>
      <c r="Z37" s="57">
        <f t="shared" si="18"/>
        <v>386.4</v>
      </c>
      <c r="AA37" s="57">
        <f t="shared" si="18"/>
        <v>491.8</v>
      </c>
      <c r="AB37" s="57">
        <f t="shared" si="18"/>
        <v>702.6</v>
      </c>
    </row>
    <row r="38" spans="1:28" s="61" customFormat="1" x14ac:dyDescent="0.2">
      <c r="A38" s="79" t="s">
        <v>38</v>
      </c>
      <c r="B38" s="59" t="s">
        <v>53</v>
      </c>
      <c r="C38" s="60">
        <v>20</v>
      </c>
      <c r="D38" s="53">
        <f t="shared" si="19"/>
        <v>812.6</v>
      </c>
      <c r="E38" s="52">
        <v>40.631999999999998</v>
      </c>
      <c r="F38" s="53">
        <f t="shared" si="24"/>
        <v>238.2</v>
      </c>
      <c r="G38" s="152">
        <v>11.907999999999999</v>
      </c>
      <c r="H38" s="53">
        <f t="shared" si="20"/>
        <v>231.3</v>
      </c>
      <c r="I38" s="152">
        <v>11.563000000000001</v>
      </c>
      <c r="J38" s="55">
        <f t="shared" si="15"/>
        <v>234.2</v>
      </c>
      <c r="K38" s="152">
        <v>11.71</v>
      </c>
      <c r="L38" s="53">
        <f t="shared" si="21"/>
        <v>237.4</v>
      </c>
      <c r="M38" s="152">
        <v>11.869</v>
      </c>
      <c r="N38" s="53">
        <f t="shared" si="16"/>
        <v>241.6</v>
      </c>
      <c r="O38" s="152">
        <v>12.077999999999999</v>
      </c>
      <c r="P38" s="57">
        <f t="shared" si="22"/>
        <v>262</v>
      </c>
      <c r="Q38" s="57">
        <f t="shared" si="17"/>
        <v>321.5</v>
      </c>
      <c r="R38" s="57">
        <f t="shared" si="17"/>
        <v>357.2</v>
      </c>
      <c r="S38" s="57">
        <f t="shared" si="17"/>
        <v>476.3</v>
      </c>
      <c r="T38" s="57">
        <f t="shared" si="17"/>
        <v>512</v>
      </c>
      <c r="U38" s="57">
        <f t="shared" si="23"/>
        <v>316.8</v>
      </c>
      <c r="V38" s="57">
        <f t="shared" si="23"/>
        <v>374.6</v>
      </c>
      <c r="W38" s="57">
        <f t="shared" si="23"/>
        <v>340</v>
      </c>
      <c r="X38" s="57">
        <f t="shared" si="23"/>
        <v>501.8</v>
      </c>
      <c r="Y38" s="57">
        <f t="shared" si="23"/>
        <v>693.8</v>
      </c>
      <c r="Z38" s="57">
        <f t="shared" si="18"/>
        <v>386.4</v>
      </c>
      <c r="AA38" s="57">
        <f t="shared" si="18"/>
        <v>491.8</v>
      </c>
      <c r="AB38" s="57">
        <f t="shared" si="18"/>
        <v>702.6</v>
      </c>
    </row>
    <row r="39" spans="1:28" s="61" customFormat="1" x14ac:dyDescent="0.2">
      <c r="A39" s="79" t="s">
        <v>44</v>
      </c>
      <c r="B39" s="59" t="s">
        <v>54</v>
      </c>
      <c r="C39" s="60">
        <v>12</v>
      </c>
      <c r="D39" s="53">
        <f t="shared" si="19"/>
        <v>487.6</v>
      </c>
      <c r="E39" s="52">
        <v>40.631999999999998</v>
      </c>
      <c r="F39" s="53">
        <f t="shared" si="24"/>
        <v>142.9</v>
      </c>
      <c r="G39" s="152">
        <v>11.907999999999999</v>
      </c>
      <c r="H39" s="53">
        <f t="shared" si="20"/>
        <v>138.80000000000001</v>
      </c>
      <c r="I39" s="152">
        <v>11.563000000000001</v>
      </c>
      <c r="J39" s="55">
        <f t="shared" si="15"/>
        <v>140.5</v>
      </c>
      <c r="K39" s="152">
        <v>11.71</v>
      </c>
      <c r="L39" s="53">
        <f t="shared" si="21"/>
        <v>142.4</v>
      </c>
      <c r="M39" s="152">
        <v>11.869</v>
      </c>
      <c r="N39" s="53">
        <f t="shared" si="16"/>
        <v>144.9</v>
      </c>
      <c r="O39" s="152">
        <v>12.077999999999999</v>
      </c>
      <c r="P39" s="57">
        <f t="shared" si="22"/>
        <v>157.19999999999999</v>
      </c>
      <c r="Q39" s="57">
        <f t="shared" si="17"/>
        <v>192.9</v>
      </c>
      <c r="R39" s="57">
        <f t="shared" si="17"/>
        <v>214.3</v>
      </c>
      <c r="S39" s="57">
        <f t="shared" si="17"/>
        <v>285.8</v>
      </c>
      <c r="T39" s="57">
        <f t="shared" si="17"/>
        <v>307.2</v>
      </c>
      <c r="U39" s="57">
        <f t="shared" si="23"/>
        <v>190.1</v>
      </c>
      <c r="V39" s="57">
        <f t="shared" si="23"/>
        <v>224.8</v>
      </c>
      <c r="W39" s="57">
        <f t="shared" si="23"/>
        <v>204</v>
      </c>
      <c r="X39" s="57">
        <f t="shared" si="23"/>
        <v>301.10000000000002</v>
      </c>
      <c r="Y39" s="57">
        <f t="shared" si="23"/>
        <v>416.3</v>
      </c>
      <c r="Z39" s="57">
        <f t="shared" si="18"/>
        <v>231.8</v>
      </c>
      <c r="AA39" s="57">
        <f t="shared" si="18"/>
        <v>295.10000000000002</v>
      </c>
      <c r="AB39" s="57">
        <f t="shared" si="18"/>
        <v>421.5</v>
      </c>
    </row>
    <row r="40" spans="1:28" s="61" customFormat="1" x14ac:dyDescent="0.2">
      <c r="A40" s="79" t="s">
        <v>32</v>
      </c>
      <c r="B40" s="59" t="s">
        <v>55</v>
      </c>
      <c r="C40" s="60">
        <v>6</v>
      </c>
      <c r="D40" s="53">
        <f t="shared" si="19"/>
        <v>243.8</v>
      </c>
      <c r="E40" s="52">
        <v>40.631999999999998</v>
      </c>
      <c r="F40" s="53">
        <f t="shared" si="24"/>
        <v>71.400000000000006</v>
      </c>
      <c r="G40" s="152">
        <v>11.907999999999999</v>
      </c>
      <c r="H40" s="53">
        <f t="shared" si="20"/>
        <v>69.400000000000006</v>
      </c>
      <c r="I40" s="152">
        <v>11.563000000000001</v>
      </c>
      <c r="J40" s="55">
        <f t="shared" si="15"/>
        <v>70.3</v>
      </c>
      <c r="K40" s="152">
        <v>11.71</v>
      </c>
      <c r="L40" s="53">
        <f t="shared" si="21"/>
        <v>71.2</v>
      </c>
      <c r="M40" s="152">
        <v>11.869</v>
      </c>
      <c r="N40" s="53">
        <f t="shared" si="16"/>
        <v>72.5</v>
      </c>
      <c r="O40" s="152">
        <v>12.077999999999999</v>
      </c>
      <c r="P40" s="57">
        <f t="shared" si="22"/>
        <v>78.599999999999994</v>
      </c>
      <c r="Q40" s="57">
        <f t="shared" si="17"/>
        <v>96.5</v>
      </c>
      <c r="R40" s="57">
        <f t="shared" si="17"/>
        <v>107.2</v>
      </c>
      <c r="S40" s="57">
        <f t="shared" si="17"/>
        <v>142.9</v>
      </c>
      <c r="T40" s="57">
        <f t="shared" si="17"/>
        <v>153.6</v>
      </c>
      <c r="U40" s="57">
        <f t="shared" si="23"/>
        <v>95</v>
      </c>
      <c r="V40" s="57">
        <f t="shared" si="23"/>
        <v>112.4</v>
      </c>
      <c r="W40" s="57">
        <f t="shared" si="23"/>
        <v>102</v>
      </c>
      <c r="X40" s="57">
        <f t="shared" si="23"/>
        <v>150.6</v>
      </c>
      <c r="Y40" s="57">
        <f t="shared" si="23"/>
        <v>208.1</v>
      </c>
      <c r="Z40" s="57">
        <f t="shared" si="18"/>
        <v>116</v>
      </c>
      <c r="AA40" s="57">
        <f t="shared" si="18"/>
        <v>147.6</v>
      </c>
      <c r="AB40" s="57">
        <f t="shared" si="18"/>
        <v>210.9</v>
      </c>
    </row>
    <row r="41" spans="1:28" s="61" customFormat="1" ht="25.5" x14ac:dyDescent="0.2">
      <c r="A41" s="79" t="s">
        <v>31</v>
      </c>
      <c r="B41" s="59" t="s">
        <v>56</v>
      </c>
      <c r="C41" s="60">
        <v>3</v>
      </c>
      <c r="D41" s="53">
        <f t="shared" si="19"/>
        <v>121.9</v>
      </c>
      <c r="E41" s="52">
        <v>40.631999999999998</v>
      </c>
      <c r="F41" s="53">
        <f t="shared" si="24"/>
        <v>35.700000000000003</v>
      </c>
      <c r="G41" s="152">
        <v>11.907999999999999</v>
      </c>
      <c r="H41" s="53">
        <f t="shared" si="20"/>
        <v>34.700000000000003</v>
      </c>
      <c r="I41" s="152">
        <v>11.563000000000001</v>
      </c>
      <c r="J41" s="55">
        <f t="shared" si="15"/>
        <v>35.1</v>
      </c>
      <c r="K41" s="152">
        <v>11.71</v>
      </c>
      <c r="L41" s="53">
        <f t="shared" si="21"/>
        <v>35.6</v>
      </c>
      <c r="M41" s="152">
        <v>11.869</v>
      </c>
      <c r="N41" s="53">
        <f t="shared" si="16"/>
        <v>36.200000000000003</v>
      </c>
      <c r="O41" s="152">
        <v>12.077999999999999</v>
      </c>
      <c r="P41" s="57">
        <f t="shared" si="22"/>
        <v>39.299999999999997</v>
      </c>
      <c r="Q41" s="57">
        <f t="shared" si="17"/>
        <v>48.2</v>
      </c>
      <c r="R41" s="57">
        <f t="shared" si="17"/>
        <v>53.6</v>
      </c>
      <c r="S41" s="57">
        <f t="shared" si="17"/>
        <v>71.400000000000006</v>
      </c>
      <c r="T41" s="57">
        <f t="shared" si="17"/>
        <v>76.8</v>
      </c>
      <c r="U41" s="57">
        <f t="shared" si="23"/>
        <v>47.5</v>
      </c>
      <c r="V41" s="57">
        <f t="shared" si="23"/>
        <v>56.2</v>
      </c>
      <c r="W41" s="57">
        <f t="shared" si="23"/>
        <v>51</v>
      </c>
      <c r="X41" s="57">
        <f t="shared" si="23"/>
        <v>75.3</v>
      </c>
      <c r="Y41" s="57">
        <f t="shared" si="23"/>
        <v>104.1</v>
      </c>
      <c r="Z41" s="57">
        <f t="shared" si="18"/>
        <v>57.9</v>
      </c>
      <c r="AA41" s="57">
        <f t="shared" si="18"/>
        <v>73.7</v>
      </c>
      <c r="AB41" s="57">
        <f t="shared" si="18"/>
        <v>105.3</v>
      </c>
    </row>
    <row r="42" spans="1:28" s="61" customFormat="1" ht="25.5" x14ac:dyDescent="0.2">
      <c r="A42" s="79" t="s">
        <v>30</v>
      </c>
      <c r="B42" s="59" t="s">
        <v>57</v>
      </c>
      <c r="C42" s="60">
        <v>42</v>
      </c>
      <c r="D42" s="53">
        <f t="shared" si="19"/>
        <v>1706.5</v>
      </c>
      <c r="E42" s="52">
        <v>40.631999999999998</v>
      </c>
      <c r="F42" s="53">
        <f t="shared" si="24"/>
        <v>500.1</v>
      </c>
      <c r="G42" s="152">
        <v>11.907999999999999</v>
      </c>
      <c r="H42" s="53">
        <f t="shared" si="20"/>
        <v>485.6</v>
      </c>
      <c r="I42" s="152">
        <v>11.563000000000001</v>
      </c>
      <c r="J42" s="55">
        <f t="shared" si="15"/>
        <v>491.8</v>
      </c>
      <c r="K42" s="152">
        <v>11.71</v>
      </c>
      <c r="L42" s="53">
        <f t="shared" si="21"/>
        <v>498.5</v>
      </c>
      <c r="M42" s="152">
        <v>11.869</v>
      </c>
      <c r="N42" s="53">
        <f t="shared" si="16"/>
        <v>507.3</v>
      </c>
      <c r="O42" s="152">
        <v>12.077999999999999</v>
      </c>
      <c r="P42" s="57">
        <f t="shared" si="22"/>
        <v>550.1</v>
      </c>
      <c r="Q42" s="57">
        <f t="shared" si="17"/>
        <v>675.2</v>
      </c>
      <c r="R42" s="57">
        <f t="shared" si="17"/>
        <v>750.2</v>
      </c>
      <c r="S42" s="57">
        <f t="shared" si="17"/>
        <v>1000.3</v>
      </c>
      <c r="T42" s="57">
        <f t="shared" si="17"/>
        <v>1075.3</v>
      </c>
      <c r="U42" s="57">
        <f t="shared" si="23"/>
        <v>665.3</v>
      </c>
      <c r="V42" s="57">
        <f t="shared" si="23"/>
        <v>786.7</v>
      </c>
      <c r="W42" s="57">
        <f t="shared" si="23"/>
        <v>713.9</v>
      </c>
      <c r="X42" s="57">
        <f t="shared" si="23"/>
        <v>1053.9000000000001</v>
      </c>
      <c r="Y42" s="57">
        <f t="shared" si="23"/>
        <v>1456.9</v>
      </c>
      <c r="Z42" s="57">
        <f t="shared" si="18"/>
        <v>811.5</v>
      </c>
      <c r="AA42" s="57">
        <f t="shared" si="18"/>
        <v>1032.8</v>
      </c>
      <c r="AB42" s="57">
        <f t="shared" si="18"/>
        <v>1475.4</v>
      </c>
    </row>
    <row r="43" spans="1:28" s="61" customFormat="1" ht="25.5" x14ac:dyDescent="0.2">
      <c r="A43" s="79" t="s">
        <v>34</v>
      </c>
      <c r="B43" s="59" t="s">
        <v>58</v>
      </c>
      <c r="C43" s="60">
        <v>14</v>
      </c>
      <c r="D43" s="53">
        <f t="shared" si="19"/>
        <v>568.79999999999995</v>
      </c>
      <c r="E43" s="52">
        <v>40.631999999999998</v>
      </c>
      <c r="F43" s="53">
        <f t="shared" si="24"/>
        <v>166.7</v>
      </c>
      <c r="G43" s="152">
        <v>11.907999999999999</v>
      </c>
      <c r="H43" s="53">
        <f t="shared" si="20"/>
        <v>161.9</v>
      </c>
      <c r="I43" s="152">
        <v>11.563000000000001</v>
      </c>
      <c r="J43" s="55">
        <f t="shared" si="15"/>
        <v>163.9</v>
      </c>
      <c r="K43" s="152">
        <v>11.71</v>
      </c>
      <c r="L43" s="53">
        <f t="shared" si="21"/>
        <v>166.2</v>
      </c>
      <c r="M43" s="152">
        <v>11.869</v>
      </c>
      <c r="N43" s="53">
        <f t="shared" si="16"/>
        <v>169.1</v>
      </c>
      <c r="O43" s="152">
        <v>12.077999999999999</v>
      </c>
      <c r="P43" s="57">
        <f t="shared" si="22"/>
        <v>183.4</v>
      </c>
      <c r="Q43" s="57">
        <f t="shared" si="17"/>
        <v>225.1</v>
      </c>
      <c r="R43" s="57">
        <f t="shared" si="17"/>
        <v>250.1</v>
      </c>
      <c r="S43" s="57">
        <f t="shared" si="17"/>
        <v>333.4</v>
      </c>
      <c r="T43" s="57">
        <f t="shared" si="17"/>
        <v>358.4</v>
      </c>
      <c r="U43" s="57">
        <f t="shared" si="23"/>
        <v>221.8</v>
      </c>
      <c r="V43" s="57">
        <f t="shared" si="23"/>
        <v>262.2</v>
      </c>
      <c r="W43" s="57">
        <f t="shared" si="23"/>
        <v>238</v>
      </c>
      <c r="X43" s="57">
        <f t="shared" si="23"/>
        <v>351.3</v>
      </c>
      <c r="Y43" s="57">
        <f t="shared" si="23"/>
        <v>485.6</v>
      </c>
      <c r="Z43" s="57">
        <f t="shared" si="18"/>
        <v>270.39999999999998</v>
      </c>
      <c r="AA43" s="57">
        <f t="shared" si="18"/>
        <v>344.2</v>
      </c>
      <c r="AB43" s="57">
        <f t="shared" si="18"/>
        <v>491.7</v>
      </c>
    </row>
    <row r="44" spans="1:28" s="61" customFormat="1" ht="38.25" x14ac:dyDescent="0.2">
      <c r="A44" s="79" t="s">
        <v>35</v>
      </c>
      <c r="B44" s="59" t="s">
        <v>59</v>
      </c>
      <c r="C44" s="60">
        <v>7</v>
      </c>
      <c r="D44" s="53">
        <f t="shared" si="19"/>
        <v>284.39999999999998</v>
      </c>
      <c r="E44" s="52">
        <v>40.631999999999998</v>
      </c>
      <c r="F44" s="53">
        <f t="shared" si="24"/>
        <v>83.4</v>
      </c>
      <c r="G44" s="152">
        <v>11.907999999999999</v>
      </c>
      <c r="H44" s="53">
        <f t="shared" si="20"/>
        <v>80.900000000000006</v>
      </c>
      <c r="I44" s="152">
        <v>11.563000000000001</v>
      </c>
      <c r="J44" s="55">
        <f t="shared" si="15"/>
        <v>82</v>
      </c>
      <c r="K44" s="152">
        <v>11.71</v>
      </c>
      <c r="L44" s="53">
        <f t="shared" si="21"/>
        <v>83.1</v>
      </c>
      <c r="M44" s="152">
        <v>11.869</v>
      </c>
      <c r="N44" s="53">
        <f t="shared" si="16"/>
        <v>84.5</v>
      </c>
      <c r="O44" s="152">
        <v>12.077999999999999</v>
      </c>
      <c r="P44" s="57">
        <f t="shared" si="22"/>
        <v>91.7</v>
      </c>
      <c r="Q44" s="57">
        <f t="shared" si="17"/>
        <v>112.5</v>
      </c>
      <c r="R44" s="57">
        <f t="shared" si="17"/>
        <v>125</v>
      </c>
      <c r="S44" s="57">
        <f t="shared" si="17"/>
        <v>166.7</v>
      </c>
      <c r="T44" s="57">
        <f t="shared" si="17"/>
        <v>179.2</v>
      </c>
      <c r="U44" s="57">
        <f t="shared" si="23"/>
        <v>110.9</v>
      </c>
      <c r="V44" s="57">
        <f t="shared" si="23"/>
        <v>131.1</v>
      </c>
      <c r="W44" s="57">
        <f t="shared" si="23"/>
        <v>119</v>
      </c>
      <c r="X44" s="57">
        <f t="shared" si="23"/>
        <v>175.6</v>
      </c>
      <c r="Y44" s="57">
        <f t="shared" si="23"/>
        <v>242.8</v>
      </c>
      <c r="Z44" s="57">
        <f t="shared" si="18"/>
        <v>135.30000000000001</v>
      </c>
      <c r="AA44" s="57">
        <f t="shared" si="18"/>
        <v>172.2</v>
      </c>
      <c r="AB44" s="57">
        <f t="shared" si="18"/>
        <v>246</v>
      </c>
    </row>
    <row r="45" spans="1:28" s="61" customFormat="1" ht="25.5" x14ac:dyDescent="0.2">
      <c r="A45" s="79" t="s">
        <v>39</v>
      </c>
      <c r="B45" s="59" t="s">
        <v>60</v>
      </c>
      <c r="C45" s="60">
        <v>30</v>
      </c>
      <c r="D45" s="53">
        <f t="shared" si="19"/>
        <v>1219</v>
      </c>
      <c r="E45" s="52">
        <v>40.631999999999998</v>
      </c>
      <c r="F45" s="53">
        <f t="shared" si="24"/>
        <v>357.2</v>
      </c>
      <c r="G45" s="152">
        <v>11.907999999999999</v>
      </c>
      <c r="H45" s="53">
        <f t="shared" si="20"/>
        <v>346.9</v>
      </c>
      <c r="I45" s="152">
        <v>11.563000000000001</v>
      </c>
      <c r="J45" s="55">
        <f t="shared" si="15"/>
        <v>351.3</v>
      </c>
      <c r="K45" s="152">
        <v>11.71</v>
      </c>
      <c r="L45" s="53">
        <f t="shared" si="21"/>
        <v>356.1</v>
      </c>
      <c r="M45" s="152">
        <v>11.869</v>
      </c>
      <c r="N45" s="53">
        <f t="shared" si="16"/>
        <v>362.3</v>
      </c>
      <c r="O45" s="152">
        <v>12.077999999999999</v>
      </c>
      <c r="P45" s="57">
        <f t="shared" si="22"/>
        <v>393</v>
      </c>
      <c r="Q45" s="57">
        <f t="shared" si="17"/>
        <v>482.3</v>
      </c>
      <c r="R45" s="57">
        <f t="shared" si="17"/>
        <v>535.9</v>
      </c>
      <c r="S45" s="57">
        <f t="shared" si="17"/>
        <v>714.5</v>
      </c>
      <c r="T45" s="57">
        <f t="shared" si="17"/>
        <v>768.1</v>
      </c>
      <c r="U45" s="57">
        <f t="shared" ref="U45:Y53" si="25">ROUND($C45*$I45*U$6,1)</f>
        <v>475.2</v>
      </c>
      <c r="V45" s="57">
        <f t="shared" si="25"/>
        <v>562</v>
      </c>
      <c r="W45" s="57">
        <f t="shared" si="25"/>
        <v>509.9</v>
      </c>
      <c r="X45" s="57">
        <f t="shared" si="25"/>
        <v>752.8</v>
      </c>
      <c r="Y45" s="57">
        <f t="shared" si="25"/>
        <v>1040.7</v>
      </c>
      <c r="Z45" s="57">
        <f t="shared" si="18"/>
        <v>579.6</v>
      </c>
      <c r="AA45" s="57">
        <f t="shared" si="18"/>
        <v>737.7</v>
      </c>
      <c r="AB45" s="57">
        <f t="shared" si="18"/>
        <v>1053.9000000000001</v>
      </c>
    </row>
    <row r="46" spans="1:28" s="61" customFormat="1" x14ac:dyDescent="0.2">
      <c r="A46" s="79" t="s">
        <v>48</v>
      </c>
      <c r="B46" s="59" t="s">
        <v>61</v>
      </c>
      <c r="C46" s="60">
        <v>70</v>
      </c>
      <c r="D46" s="53">
        <f t="shared" si="19"/>
        <v>2844.2</v>
      </c>
      <c r="E46" s="52">
        <v>40.631999999999998</v>
      </c>
      <c r="F46" s="53">
        <f t="shared" si="24"/>
        <v>833.6</v>
      </c>
      <c r="G46" s="152">
        <v>11.907999999999999</v>
      </c>
      <c r="H46" s="53">
        <f t="shared" si="20"/>
        <v>809.4</v>
      </c>
      <c r="I46" s="152">
        <v>11.563000000000001</v>
      </c>
      <c r="J46" s="55">
        <f t="shared" si="15"/>
        <v>819.7</v>
      </c>
      <c r="K46" s="152">
        <v>11.71</v>
      </c>
      <c r="L46" s="53">
        <f t="shared" si="21"/>
        <v>830.8</v>
      </c>
      <c r="M46" s="152">
        <v>11.869</v>
      </c>
      <c r="N46" s="53">
        <f t="shared" si="16"/>
        <v>845.5</v>
      </c>
      <c r="O46" s="152">
        <v>12.077999999999999</v>
      </c>
      <c r="P46" s="57">
        <f t="shared" si="22"/>
        <v>916.9</v>
      </c>
      <c r="Q46" s="57">
        <f t="shared" si="17"/>
        <v>1125.3</v>
      </c>
      <c r="R46" s="57">
        <f t="shared" si="17"/>
        <v>1250.3</v>
      </c>
      <c r="S46" s="57">
        <f t="shared" si="17"/>
        <v>1667.1</v>
      </c>
      <c r="T46" s="57">
        <f t="shared" si="17"/>
        <v>1792.2</v>
      </c>
      <c r="U46" s="57">
        <f t="shared" si="25"/>
        <v>1108.9000000000001</v>
      </c>
      <c r="V46" s="57">
        <f t="shared" si="25"/>
        <v>1311.2</v>
      </c>
      <c r="W46" s="57">
        <f t="shared" si="25"/>
        <v>1189.8</v>
      </c>
      <c r="X46" s="57">
        <f t="shared" si="25"/>
        <v>1756.4</v>
      </c>
      <c r="Y46" s="57">
        <f t="shared" si="25"/>
        <v>2428.1999999999998</v>
      </c>
      <c r="Z46" s="57">
        <f t="shared" si="18"/>
        <v>1352.5</v>
      </c>
      <c r="AA46" s="57">
        <f t="shared" si="18"/>
        <v>1721.4</v>
      </c>
      <c r="AB46" s="57">
        <f t="shared" si="18"/>
        <v>2459.1</v>
      </c>
    </row>
    <row r="47" spans="1:28" s="61" customFormat="1" ht="25.5" x14ac:dyDescent="0.2">
      <c r="A47" s="79" t="s">
        <v>49</v>
      </c>
      <c r="B47" s="59" t="s">
        <v>62</v>
      </c>
      <c r="C47" s="60">
        <v>206</v>
      </c>
      <c r="D47" s="53">
        <f t="shared" si="19"/>
        <v>8370.2000000000007</v>
      </c>
      <c r="E47" s="52">
        <v>40.631999999999998</v>
      </c>
      <c r="F47" s="53">
        <f t="shared" si="24"/>
        <v>2453</v>
      </c>
      <c r="G47" s="152">
        <v>11.907999999999999</v>
      </c>
      <c r="H47" s="53">
        <f t="shared" si="20"/>
        <v>2382</v>
      </c>
      <c r="I47" s="152">
        <v>11.563000000000001</v>
      </c>
      <c r="J47" s="55">
        <f t="shared" si="15"/>
        <v>2412.3000000000002</v>
      </c>
      <c r="K47" s="152">
        <v>11.71</v>
      </c>
      <c r="L47" s="53">
        <f t="shared" si="21"/>
        <v>2445</v>
      </c>
      <c r="M47" s="152">
        <v>11.869</v>
      </c>
      <c r="N47" s="53">
        <f t="shared" si="16"/>
        <v>2488.1</v>
      </c>
      <c r="O47" s="152">
        <v>12.077999999999999</v>
      </c>
      <c r="P47" s="57">
        <f t="shared" si="22"/>
        <v>2698.4</v>
      </c>
      <c r="Q47" s="57">
        <f t="shared" si="17"/>
        <v>3311.6</v>
      </c>
      <c r="R47" s="57">
        <f t="shared" si="17"/>
        <v>3679.6</v>
      </c>
      <c r="S47" s="57">
        <f t="shared" si="17"/>
        <v>4906.1000000000004</v>
      </c>
      <c r="T47" s="57">
        <f t="shared" si="17"/>
        <v>5274.1</v>
      </c>
      <c r="U47" s="57">
        <f t="shared" si="25"/>
        <v>3263.3</v>
      </c>
      <c r="V47" s="57">
        <f t="shared" si="25"/>
        <v>3858.8</v>
      </c>
      <c r="W47" s="57">
        <f t="shared" si="25"/>
        <v>3501.5</v>
      </c>
      <c r="X47" s="57">
        <f t="shared" si="25"/>
        <v>5168.8999999999996</v>
      </c>
      <c r="Y47" s="57">
        <f t="shared" si="25"/>
        <v>7145.9</v>
      </c>
      <c r="Z47" s="57">
        <f t="shared" si="18"/>
        <v>3980.3</v>
      </c>
      <c r="AA47" s="57">
        <f t="shared" si="18"/>
        <v>5065.8</v>
      </c>
      <c r="AB47" s="57">
        <f t="shared" si="18"/>
        <v>7236.9</v>
      </c>
    </row>
    <row r="48" spans="1:28" s="61" customFormat="1" x14ac:dyDescent="0.2">
      <c r="A48" s="79" t="s">
        <v>41</v>
      </c>
      <c r="B48" s="59" t="s">
        <v>63</v>
      </c>
      <c r="C48" s="60">
        <v>56.63</v>
      </c>
      <c r="D48" s="53">
        <f t="shared" si="19"/>
        <v>2301</v>
      </c>
      <c r="E48" s="52">
        <v>40.631999999999998</v>
      </c>
      <c r="F48" s="53">
        <f t="shared" si="24"/>
        <v>674.4</v>
      </c>
      <c r="G48" s="152">
        <v>11.907999999999999</v>
      </c>
      <c r="H48" s="53">
        <f t="shared" si="20"/>
        <v>654.79999999999995</v>
      </c>
      <c r="I48" s="152">
        <v>11.563000000000001</v>
      </c>
      <c r="J48" s="55">
        <f t="shared" si="15"/>
        <v>663.1</v>
      </c>
      <c r="K48" s="152">
        <v>11.71</v>
      </c>
      <c r="L48" s="53">
        <f t="shared" si="21"/>
        <v>672.1</v>
      </c>
      <c r="M48" s="152">
        <v>11.869</v>
      </c>
      <c r="N48" s="53">
        <f t="shared" si="16"/>
        <v>684</v>
      </c>
      <c r="O48" s="152">
        <v>12.077999999999999</v>
      </c>
      <c r="P48" s="57">
        <f t="shared" si="22"/>
        <v>741.8</v>
      </c>
      <c r="Q48" s="57">
        <f t="shared" si="17"/>
        <v>910.4</v>
      </c>
      <c r="R48" s="57">
        <f t="shared" si="17"/>
        <v>1011.5</v>
      </c>
      <c r="S48" s="57">
        <f t="shared" si="17"/>
        <v>1348.7</v>
      </c>
      <c r="T48" s="57">
        <f t="shared" si="17"/>
        <v>1449.9</v>
      </c>
      <c r="U48" s="57">
        <f t="shared" si="25"/>
        <v>897.1</v>
      </c>
      <c r="V48" s="57">
        <f t="shared" si="25"/>
        <v>1060.8</v>
      </c>
      <c r="W48" s="57">
        <f t="shared" si="25"/>
        <v>962.6</v>
      </c>
      <c r="X48" s="57">
        <f t="shared" si="25"/>
        <v>1420.9</v>
      </c>
      <c r="Y48" s="57">
        <f t="shared" si="25"/>
        <v>1964.4</v>
      </c>
      <c r="Z48" s="57">
        <f t="shared" si="18"/>
        <v>1094.0999999999999</v>
      </c>
      <c r="AA48" s="57">
        <f t="shared" si="18"/>
        <v>1392.5</v>
      </c>
      <c r="AB48" s="57">
        <f t="shared" si="18"/>
        <v>1989.3</v>
      </c>
    </row>
    <row r="49" spans="1:28" s="61" customFormat="1" ht="25.5" x14ac:dyDescent="0.2">
      <c r="A49" s="79" t="s">
        <v>36</v>
      </c>
      <c r="B49" s="59" t="s">
        <v>64</v>
      </c>
      <c r="C49" s="60">
        <v>43.44</v>
      </c>
      <c r="D49" s="53">
        <f t="shared" si="19"/>
        <v>1765.1</v>
      </c>
      <c r="E49" s="52">
        <v>40.631999999999998</v>
      </c>
      <c r="F49" s="53">
        <f t="shared" si="24"/>
        <v>517.29999999999995</v>
      </c>
      <c r="G49" s="152">
        <v>11.907999999999999</v>
      </c>
      <c r="H49" s="53">
        <f t="shared" si="20"/>
        <v>502.3</v>
      </c>
      <c r="I49" s="152">
        <v>11.563000000000001</v>
      </c>
      <c r="J49" s="55">
        <f t="shared" si="15"/>
        <v>508.7</v>
      </c>
      <c r="K49" s="152">
        <v>11.71</v>
      </c>
      <c r="L49" s="53">
        <f t="shared" si="21"/>
        <v>515.6</v>
      </c>
      <c r="M49" s="152">
        <v>11.869</v>
      </c>
      <c r="N49" s="53">
        <f t="shared" si="16"/>
        <v>524.70000000000005</v>
      </c>
      <c r="O49" s="152">
        <v>12.077999999999999</v>
      </c>
      <c r="P49" s="57">
        <f t="shared" si="22"/>
        <v>569</v>
      </c>
      <c r="Q49" s="57">
        <f t="shared" si="17"/>
        <v>698.3</v>
      </c>
      <c r="R49" s="57">
        <f t="shared" si="17"/>
        <v>775.9</v>
      </c>
      <c r="S49" s="57">
        <f t="shared" si="17"/>
        <v>1034.5999999999999</v>
      </c>
      <c r="T49" s="57">
        <f t="shared" si="17"/>
        <v>1112.2</v>
      </c>
      <c r="U49" s="57">
        <f t="shared" si="25"/>
        <v>688.1</v>
      </c>
      <c r="V49" s="57">
        <f t="shared" si="25"/>
        <v>813.7</v>
      </c>
      <c r="W49" s="57">
        <f t="shared" si="25"/>
        <v>738.4</v>
      </c>
      <c r="X49" s="57">
        <f t="shared" si="25"/>
        <v>1090</v>
      </c>
      <c r="Y49" s="57">
        <f t="shared" si="25"/>
        <v>1506.9</v>
      </c>
      <c r="Z49" s="57">
        <f t="shared" si="18"/>
        <v>839.4</v>
      </c>
      <c r="AA49" s="57">
        <f t="shared" si="18"/>
        <v>1068.3</v>
      </c>
      <c r="AB49" s="57">
        <f t="shared" si="18"/>
        <v>1526.1</v>
      </c>
    </row>
    <row r="50" spans="1:28" s="61" customFormat="1" ht="25.5" x14ac:dyDescent="0.2">
      <c r="A50" s="79" t="s">
        <v>33</v>
      </c>
      <c r="B50" s="59" t="s">
        <v>65</v>
      </c>
      <c r="C50" s="60">
        <v>27</v>
      </c>
      <c r="D50" s="53">
        <f t="shared" si="19"/>
        <v>1097.0999999999999</v>
      </c>
      <c r="E50" s="52">
        <v>40.631999999999998</v>
      </c>
      <c r="F50" s="53">
        <f t="shared" si="24"/>
        <v>321.5</v>
      </c>
      <c r="G50" s="152">
        <v>11.907999999999999</v>
      </c>
      <c r="H50" s="53">
        <f t="shared" si="20"/>
        <v>312.2</v>
      </c>
      <c r="I50" s="152">
        <v>11.563000000000001</v>
      </c>
      <c r="J50" s="55">
        <f t="shared" si="15"/>
        <v>316.2</v>
      </c>
      <c r="K50" s="152">
        <v>11.71</v>
      </c>
      <c r="L50" s="53">
        <f t="shared" si="21"/>
        <v>320.5</v>
      </c>
      <c r="M50" s="152">
        <v>11.869</v>
      </c>
      <c r="N50" s="53">
        <f t="shared" si="16"/>
        <v>326.10000000000002</v>
      </c>
      <c r="O50" s="152">
        <v>12.077999999999999</v>
      </c>
      <c r="P50" s="57">
        <f t="shared" si="22"/>
        <v>353.7</v>
      </c>
      <c r="Q50" s="57">
        <f t="shared" si="22"/>
        <v>434</v>
      </c>
      <c r="R50" s="57">
        <f t="shared" si="22"/>
        <v>482.3</v>
      </c>
      <c r="S50" s="57">
        <f t="shared" si="22"/>
        <v>643</v>
      </c>
      <c r="T50" s="57">
        <f t="shared" si="22"/>
        <v>691.3</v>
      </c>
      <c r="U50" s="57">
        <f t="shared" si="25"/>
        <v>427.7</v>
      </c>
      <c r="V50" s="57">
        <f t="shared" si="25"/>
        <v>505.8</v>
      </c>
      <c r="W50" s="57">
        <f t="shared" si="25"/>
        <v>458.9</v>
      </c>
      <c r="X50" s="57">
        <f t="shared" si="25"/>
        <v>677.5</v>
      </c>
      <c r="Y50" s="57">
        <f t="shared" si="25"/>
        <v>936.6</v>
      </c>
      <c r="Z50" s="57">
        <f t="shared" ref="Z50:AB53" si="26">ROUND($J50*Z$6,1)</f>
        <v>521.70000000000005</v>
      </c>
      <c r="AA50" s="57">
        <f t="shared" si="26"/>
        <v>664</v>
      </c>
      <c r="AB50" s="57">
        <f t="shared" si="26"/>
        <v>948.6</v>
      </c>
    </row>
    <row r="51" spans="1:28" s="61" customFormat="1" x14ac:dyDescent="0.2">
      <c r="A51" s="79" t="s">
        <v>40</v>
      </c>
      <c r="B51" s="59" t="s">
        <v>66</v>
      </c>
      <c r="C51" s="60">
        <v>14</v>
      </c>
      <c r="D51" s="53">
        <f t="shared" si="19"/>
        <v>568.79999999999995</v>
      </c>
      <c r="E51" s="52">
        <v>40.631999999999998</v>
      </c>
      <c r="F51" s="53">
        <f t="shared" si="24"/>
        <v>166.7</v>
      </c>
      <c r="G51" s="152">
        <v>11.907999999999999</v>
      </c>
      <c r="H51" s="53">
        <f t="shared" si="20"/>
        <v>161.9</v>
      </c>
      <c r="I51" s="152">
        <v>11.563000000000001</v>
      </c>
      <c r="J51" s="55">
        <f t="shared" si="15"/>
        <v>163.9</v>
      </c>
      <c r="K51" s="152">
        <v>11.71</v>
      </c>
      <c r="L51" s="53">
        <f t="shared" si="21"/>
        <v>166.2</v>
      </c>
      <c r="M51" s="152">
        <v>11.869</v>
      </c>
      <c r="N51" s="53">
        <f t="shared" si="16"/>
        <v>169.1</v>
      </c>
      <c r="O51" s="152">
        <v>12.077999999999999</v>
      </c>
      <c r="P51" s="57">
        <f t="shared" si="22"/>
        <v>183.4</v>
      </c>
      <c r="Q51" s="57">
        <f t="shared" si="22"/>
        <v>225.1</v>
      </c>
      <c r="R51" s="57">
        <f t="shared" si="22"/>
        <v>250.1</v>
      </c>
      <c r="S51" s="57">
        <f t="shared" si="22"/>
        <v>333.4</v>
      </c>
      <c r="T51" s="57">
        <f t="shared" si="22"/>
        <v>358.4</v>
      </c>
      <c r="U51" s="57">
        <f t="shared" si="25"/>
        <v>221.8</v>
      </c>
      <c r="V51" s="57">
        <f t="shared" si="25"/>
        <v>262.2</v>
      </c>
      <c r="W51" s="57">
        <f t="shared" si="25"/>
        <v>238</v>
      </c>
      <c r="X51" s="57">
        <f t="shared" si="25"/>
        <v>351.3</v>
      </c>
      <c r="Y51" s="57">
        <f t="shared" si="25"/>
        <v>485.6</v>
      </c>
      <c r="Z51" s="57">
        <f t="shared" si="26"/>
        <v>270.39999999999998</v>
      </c>
      <c r="AA51" s="57">
        <f t="shared" si="26"/>
        <v>344.2</v>
      </c>
      <c r="AB51" s="57">
        <f t="shared" si="26"/>
        <v>491.7</v>
      </c>
    </row>
    <row r="52" spans="1:28" s="61" customFormat="1" x14ac:dyDescent="0.2">
      <c r="A52" s="79" t="s">
        <v>47</v>
      </c>
      <c r="B52" s="59" t="s">
        <v>67</v>
      </c>
      <c r="C52" s="60">
        <v>283.89999999999998</v>
      </c>
      <c r="D52" s="53">
        <f t="shared" si="19"/>
        <v>11535.4</v>
      </c>
      <c r="E52" s="52">
        <v>40.631999999999998</v>
      </c>
      <c r="F52" s="53">
        <f t="shared" si="24"/>
        <v>3380.7</v>
      </c>
      <c r="G52" s="152">
        <v>11.907999999999999</v>
      </c>
      <c r="H52" s="53">
        <f t="shared" si="20"/>
        <v>3282.7</v>
      </c>
      <c r="I52" s="152">
        <v>11.563000000000001</v>
      </c>
      <c r="J52" s="55">
        <f t="shared" si="15"/>
        <v>3324.5</v>
      </c>
      <c r="K52" s="152">
        <v>11.71</v>
      </c>
      <c r="L52" s="53">
        <f t="shared" si="21"/>
        <v>3369.6</v>
      </c>
      <c r="M52" s="152">
        <v>11.869</v>
      </c>
      <c r="N52" s="53">
        <f t="shared" si="16"/>
        <v>3428.9</v>
      </c>
      <c r="O52" s="152">
        <v>12.077999999999999</v>
      </c>
      <c r="P52" s="57">
        <f t="shared" si="22"/>
        <v>3718.7</v>
      </c>
      <c r="Q52" s="57">
        <f t="shared" si="22"/>
        <v>4563.8999999999996</v>
      </c>
      <c r="R52" s="57">
        <f t="shared" si="22"/>
        <v>5071</v>
      </c>
      <c r="S52" s="57">
        <f t="shared" si="22"/>
        <v>6761.4</v>
      </c>
      <c r="T52" s="57">
        <f t="shared" si="22"/>
        <v>7268.5</v>
      </c>
      <c r="U52" s="57">
        <f t="shared" si="25"/>
        <v>4497.3</v>
      </c>
      <c r="V52" s="57">
        <f t="shared" si="25"/>
        <v>5318</v>
      </c>
      <c r="W52" s="57">
        <f t="shared" si="25"/>
        <v>4825.6000000000004</v>
      </c>
      <c r="X52" s="57">
        <f t="shared" si="25"/>
        <v>7123.5</v>
      </c>
      <c r="Y52" s="57">
        <f t="shared" si="25"/>
        <v>9848.2000000000007</v>
      </c>
      <c r="Z52" s="57">
        <f t="shared" si="26"/>
        <v>5485.4</v>
      </c>
      <c r="AA52" s="57">
        <f t="shared" si="26"/>
        <v>6981.5</v>
      </c>
      <c r="AB52" s="57">
        <f t="shared" si="26"/>
        <v>9973.5</v>
      </c>
    </row>
    <row r="53" spans="1:28" ht="25.5" x14ac:dyDescent="0.2">
      <c r="A53" s="79" t="s">
        <v>42</v>
      </c>
      <c r="B53" s="59" t="s">
        <v>68</v>
      </c>
      <c r="C53" s="60">
        <v>55</v>
      </c>
      <c r="D53" s="53">
        <f t="shared" si="19"/>
        <v>2234.8000000000002</v>
      </c>
      <c r="E53" s="52">
        <v>40.631999999999998</v>
      </c>
      <c r="F53" s="53">
        <f t="shared" si="24"/>
        <v>654.9</v>
      </c>
      <c r="G53" s="152">
        <v>11.907999999999999</v>
      </c>
      <c r="H53" s="53">
        <f t="shared" si="20"/>
        <v>636</v>
      </c>
      <c r="I53" s="152">
        <v>11.563000000000001</v>
      </c>
      <c r="J53" s="55">
        <f t="shared" si="15"/>
        <v>644.1</v>
      </c>
      <c r="K53" s="152">
        <v>11.71</v>
      </c>
      <c r="L53" s="53">
        <f t="shared" si="21"/>
        <v>652.79999999999995</v>
      </c>
      <c r="M53" s="152">
        <v>11.869</v>
      </c>
      <c r="N53" s="53">
        <f t="shared" si="16"/>
        <v>664.3</v>
      </c>
      <c r="O53" s="152">
        <v>12.077999999999999</v>
      </c>
      <c r="P53" s="57">
        <f t="shared" si="22"/>
        <v>720.4</v>
      </c>
      <c r="Q53" s="57">
        <f t="shared" si="22"/>
        <v>884.2</v>
      </c>
      <c r="R53" s="57">
        <f t="shared" si="22"/>
        <v>982.4</v>
      </c>
      <c r="S53" s="57">
        <f t="shared" si="22"/>
        <v>1309.9000000000001</v>
      </c>
      <c r="T53" s="57">
        <f t="shared" si="22"/>
        <v>1408.1</v>
      </c>
      <c r="U53" s="57">
        <f t="shared" si="25"/>
        <v>871.3</v>
      </c>
      <c r="V53" s="57">
        <f t="shared" si="25"/>
        <v>1030.3</v>
      </c>
      <c r="W53" s="57">
        <f t="shared" si="25"/>
        <v>934.9</v>
      </c>
      <c r="X53" s="57">
        <f t="shared" si="25"/>
        <v>1380</v>
      </c>
      <c r="Y53" s="57">
        <f t="shared" si="25"/>
        <v>1907.9</v>
      </c>
      <c r="Z53" s="57">
        <f t="shared" si="26"/>
        <v>1062.8</v>
      </c>
      <c r="AA53" s="57">
        <f t="shared" si="26"/>
        <v>1352.6</v>
      </c>
      <c r="AB53" s="57">
        <f t="shared" si="26"/>
        <v>1932.3</v>
      </c>
    </row>
    <row r="54" spans="1:28" x14ac:dyDescent="0.2">
      <c r="A54" s="80"/>
      <c r="B54" s="81"/>
      <c r="C54" s="82"/>
      <c r="D54" s="83"/>
      <c r="E54" s="84"/>
      <c r="F54" s="83"/>
      <c r="G54" s="84"/>
      <c r="H54" s="83"/>
      <c r="I54" s="84"/>
      <c r="J54" s="85"/>
      <c r="K54" s="84"/>
      <c r="L54" s="83"/>
      <c r="M54" s="84"/>
      <c r="N54" s="83"/>
      <c r="O54" s="84"/>
      <c r="P54" s="87"/>
      <c r="Q54" s="87"/>
      <c r="R54" s="87"/>
      <c r="S54" s="87"/>
      <c r="T54" s="87"/>
      <c r="U54" s="86"/>
      <c r="V54" s="86"/>
      <c r="W54" s="86"/>
      <c r="X54" s="86"/>
      <c r="Y54" s="86"/>
      <c r="Z54" s="87"/>
      <c r="AA54" s="87"/>
      <c r="AB54" s="87"/>
    </row>
    <row r="55" spans="1:28" x14ac:dyDescent="0.2">
      <c r="A55" s="88" t="s">
        <v>83</v>
      </c>
      <c r="B55" s="89"/>
      <c r="C55" s="90"/>
      <c r="D55" s="91"/>
      <c r="E55" s="92"/>
      <c r="F55" s="91"/>
      <c r="G55" s="92"/>
      <c r="H55" s="91"/>
      <c r="I55" s="92"/>
      <c r="J55" s="91"/>
      <c r="K55" s="92"/>
      <c r="L55" s="93"/>
      <c r="M55" s="92"/>
      <c r="N55" s="92"/>
      <c r="O55" s="92"/>
      <c r="P55" s="92"/>
      <c r="Q55" s="92"/>
      <c r="R55" s="92"/>
      <c r="S55" s="92"/>
      <c r="T55" s="92"/>
      <c r="U55" s="89"/>
      <c r="V55" s="89"/>
      <c r="W55" s="89"/>
      <c r="X55" s="89"/>
      <c r="Y55" s="89"/>
      <c r="Z55" s="92"/>
      <c r="AA55" s="92"/>
      <c r="AB55" s="94"/>
    </row>
    <row r="56" spans="1:28" x14ac:dyDescent="0.2">
      <c r="A56" s="95"/>
      <c r="C56" s="96"/>
      <c r="D56" s="97"/>
      <c r="E56" s="98"/>
      <c r="F56" s="97"/>
      <c r="G56" s="98"/>
      <c r="H56" s="97"/>
      <c r="I56" s="98"/>
      <c r="J56" s="97"/>
      <c r="K56" s="98"/>
      <c r="L56" s="99"/>
      <c r="M56" s="98"/>
      <c r="N56" s="98"/>
      <c r="O56" s="98"/>
      <c r="P56" s="98"/>
      <c r="Q56" s="98"/>
      <c r="R56" s="98"/>
      <c r="S56" s="98"/>
      <c r="T56" s="98"/>
      <c r="U56" s="96"/>
      <c r="V56" s="96"/>
      <c r="W56" s="96"/>
      <c r="X56" s="96"/>
      <c r="Y56" s="96"/>
      <c r="Z56" s="98"/>
      <c r="AA56" s="98"/>
      <c r="AB56" s="100"/>
    </row>
    <row r="57" spans="1:28" ht="12.75" customHeight="1" x14ac:dyDescent="0.2">
      <c r="A57" s="159" t="s">
        <v>99</v>
      </c>
      <c r="B57" s="160"/>
      <c r="C57" s="160"/>
      <c r="D57" s="160"/>
      <c r="E57" s="160"/>
      <c r="F57" s="160"/>
      <c r="G57" s="160"/>
      <c r="H57" s="160"/>
      <c r="I57" s="160"/>
      <c r="J57" s="160"/>
      <c r="K57" s="160"/>
      <c r="L57" s="160"/>
      <c r="M57" s="160"/>
      <c r="N57" s="160"/>
      <c r="O57" s="160"/>
      <c r="P57" s="101"/>
      <c r="Q57" s="101"/>
      <c r="R57" s="101"/>
      <c r="S57" s="101"/>
      <c r="T57" s="101"/>
      <c r="U57" s="96"/>
      <c r="V57" s="96"/>
      <c r="W57" s="96"/>
      <c r="X57" s="96"/>
      <c r="Y57" s="96"/>
      <c r="Z57" s="98"/>
      <c r="AA57" s="98"/>
      <c r="AB57" s="100"/>
    </row>
    <row r="58" spans="1:28" s="103" customFormat="1" x14ac:dyDescent="0.2">
      <c r="A58" s="1" t="s">
        <v>100</v>
      </c>
      <c r="B58" s="102"/>
      <c r="C58" s="96"/>
      <c r="D58" s="97"/>
      <c r="E58" s="98"/>
      <c r="F58" s="97"/>
      <c r="G58" s="98"/>
      <c r="H58" s="97"/>
      <c r="I58" s="98"/>
      <c r="J58" s="97"/>
      <c r="K58" s="98"/>
      <c r="L58" s="99"/>
      <c r="M58" s="98"/>
      <c r="N58" s="98"/>
      <c r="O58" s="98"/>
      <c r="P58" s="101"/>
      <c r="Q58" s="101"/>
      <c r="R58" s="101"/>
      <c r="S58" s="101"/>
      <c r="T58" s="101"/>
      <c r="U58" s="96"/>
      <c r="V58" s="96"/>
      <c r="W58" s="96"/>
      <c r="X58" s="96"/>
      <c r="Y58" s="96"/>
      <c r="Z58" s="98"/>
      <c r="AA58" s="98"/>
      <c r="AB58" s="100"/>
    </row>
    <row r="59" spans="1:28" x14ac:dyDescent="0.2">
      <c r="A59" s="1" t="s">
        <v>101</v>
      </c>
      <c r="B59" s="102"/>
      <c r="C59" s="96"/>
      <c r="D59" s="97"/>
      <c r="E59" s="98"/>
      <c r="F59" s="97"/>
      <c r="G59" s="98"/>
      <c r="H59" s="97"/>
      <c r="I59" s="98"/>
      <c r="J59" s="97"/>
      <c r="K59" s="98"/>
      <c r="L59" s="99"/>
      <c r="M59" s="98"/>
      <c r="N59" s="98"/>
      <c r="O59" s="98"/>
      <c r="P59" s="98"/>
      <c r="Q59" s="98"/>
      <c r="R59" s="98"/>
      <c r="S59" s="98"/>
      <c r="T59" s="98"/>
      <c r="U59" s="96"/>
      <c r="V59" s="96"/>
      <c r="W59" s="96"/>
      <c r="X59" s="96"/>
      <c r="Y59" s="96"/>
      <c r="Z59" s="98"/>
      <c r="AA59" s="98"/>
      <c r="AB59" s="100"/>
    </row>
    <row r="60" spans="1:28" x14ac:dyDescent="0.2">
      <c r="A60" s="1" t="s">
        <v>103</v>
      </c>
      <c r="B60" s="102"/>
      <c r="C60" s="96"/>
      <c r="D60" s="97"/>
      <c r="E60" s="98"/>
      <c r="F60" s="97"/>
      <c r="G60" s="98"/>
      <c r="H60" s="97"/>
      <c r="I60" s="98"/>
      <c r="J60" s="97"/>
      <c r="K60" s="98"/>
      <c r="L60" s="99"/>
      <c r="M60" s="98"/>
      <c r="N60" s="98"/>
      <c r="O60" s="98"/>
      <c r="P60" s="98"/>
      <c r="Q60" s="98"/>
      <c r="R60" s="98"/>
      <c r="S60" s="98"/>
      <c r="T60" s="98"/>
      <c r="U60" s="96"/>
      <c r="V60" s="96"/>
      <c r="W60" s="96"/>
      <c r="X60" s="96"/>
      <c r="Y60" s="96"/>
      <c r="Z60" s="98"/>
      <c r="AA60" s="98"/>
      <c r="AB60" s="100"/>
    </row>
    <row r="61" spans="1:28" x14ac:dyDescent="0.2">
      <c r="A61" s="1" t="s">
        <v>104</v>
      </c>
      <c r="B61" s="102"/>
      <c r="C61" s="96"/>
      <c r="D61" s="97"/>
      <c r="E61" s="98"/>
      <c r="F61" s="97"/>
      <c r="G61" s="98"/>
      <c r="H61" s="97"/>
      <c r="I61" s="98"/>
      <c r="J61" s="97"/>
      <c r="K61" s="98"/>
      <c r="L61" s="99"/>
      <c r="M61" s="98"/>
      <c r="N61" s="98"/>
      <c r="O61" s="98"/>
      <c r="P61" s="98"/>
      <c r="Q61" s="98"/>
      <c r="R61" s="98"/>
      <c r="S61" s="98"/>
      <c r="T61" s="98"/>
      <c r="U61" s="96"/>
      <c r="V61" s="96"/>
      <c r="W61" s="96"/>
      <c r="X61" s="96"/>
      <c r="Y61" s="96"/>
      <c r="Z61" s="98"/>
      <c r="AA61" s="98"/>
      <c r="AB61" s="100"/>
    </row>
    <row r="62" spans="1:28" x14ac:dyDescent="0.2">
      <c r="A62" s="1" t="s">
        <v>105</v>
      </c>
      <c r="B62" s="102"/>
      <c r="C62" s="96"/>
      <c r="D62" s="97"/>
      <c r="E62" s="98"/>
      <c r="F62" s="97"/>
      <c r="G62" s="98"/>
      <c r="H62" s="97"/>
      <c r="I62" s="98"/>
      <c r="J62" s="97"/>
      <c r="K62" s="98"/>
      <c r="L62" s="99"/>
      <c r="M62" s="98"/>
      <c r="N62" s="98"/>
      <c r="O62" s="98"/>
      <c r="P62" s="98"/>
      <c r="Q62" s="98"/>
      <c r="R62" s="98"/>
      <c r="S62" s="98"/>
      <c r="T62" s="98"/>
      <c r="U62" s="96"/>
      <c r="V62" s="96"/>
      <c r="W62" s="96"/>
      <c r="X62" s="96"/>
      <c r="Y62" s="96"/>
      <c r="Z62" s="98"/>
      <c r="AA62" s="98"/>
      <c r="AB62" s="100"/>
    </row>
    <row r="63" spans="1:28" x14ac:dyDescent="0.2">
      <c r="A63" s="1" t="s">
        <v>106</v>
      </c>
      <c r="B63" s="102"/>
      <c r="C63" s="96"/>
      <c r="D63" s="97"/>
      <c r="E63" s="98"/>
      <c r="F63" s="97"/>
      <c r="G63" s="98"/>
      <c r="H63" s="97"/>
      <c r="I63" s="98"/>
      <c r="J63" s="97"/>
      <c r="K63" s="98"/>
      <c r="L63" s="99"/>
      <c r="M63" s="98"/>
      <c r="N63" s="98"/>
      <c r="O63" s="98"/>
      <c r="P63" s="98"/>
      <c r="Q63" s="98"/>
      <c r="R63" s="98"/>
      <c r="S63" s="98"/>
      <c r="T63" s="98"/>
      <c r="U63" s="96"/>
      <c r="V63" s="96"/>
      <c r="W63" s="96"/>
      <c r="X63" s="96"/>
      <c r="Y63" s="96"/>
      <c r="Z63" s="98"/>
      <c r="AA63" s="98"/>
      <c r="AB63" s="100"/>
    </row>
    <row r="64" spans="1:28" x14ac:dyDescent="0.2">
      <c r="A64" s="1" t="s">
        <v>107</v>
      </c>
      <c r="B64" s="102"/>
      <c r="C64" s="96"/>
      <c r="D64" s="97"/>
      <c r="E64" s="98"/>
      <c r="F64" s="97"/>
      <c r="G64" s="98"/>
      <c r="H64" s="97"/>
      <c r="I64" s="98"/>
      <c r="J64" s="97"/>
      <c r="K64" s="98"/>
      <c r="L64" s="99"/>
      <c r="M64" s="98"/>
      <c r="N64" s="98"/>
      <c r="O64" s="98"/>
      <c r="P64" s="98"/>
      <c r="Q64" s="98"/>
      <c r="R64" s="98"/>
      <c r="S64" s="98"/>
      <c r="T64" s="98"/>
      <c r="U64" s="96"/>
      <c r="V64" s="96"/>
      <c r="W64" s="96"/>
      <c r="X64" s="96"/>
      <c r="Y64" s="96"/>
      <c r="Z64" s="98"/>
      <c r="AA64" s="98"/>
      <c r="AB64" s="100"/>
    </row>
    <row r="65" spans="1:28" x14ac:dyDescent="0.2">
      <c r="A65" s="1" t="s">
        <v>108</v>
      </c>
      <c r="B65" s="102"/>
      <c r="C65" s="96"/>
      <c r="D65" s="97"/>
      <c r="E65" s="98"/>
      <c r="F65" s="97"/>
      <c r="G65" s="98"/>
      <c r="H65" s="97"/>
      <c r="I65" s="98"/>
      <c r="J65" s="97"/>
      <c r="K65" s="98"/>
      <c r="L65" s="99"/>
      <c r="M65" s="98"/>
      <c r="N65" s="98"/>
      <c r="O65" s="98"/>
      <c r="P65" s="98"/>
      <c r="Q65" s="98"/>
      <c r="R65" s="98"/>
      <c r="S65" s="98"/>
      <c r="T65" s="98"/>
      <c r="U65" s="96"/>
      <c r="V65" s="96"/>
      <c r="W65" s="96"/>
      <c r="X65" s="96"/>
      <c r="Y65" s="96"/>
      <c r="Z65" s="98"/>
      <c r="AA65" s="98"/>
      <c r="AB65" s="100"/>
    </row>
    <row r="66" spans="1:28" x14ac:dyDescent="0.2">
      <c r="A66" s="1" t="s">
        <v>109</v>
      </c>
      <c r="B66" s="102"/>
      <c r="C66" s="96"/>
      <c r="D66" s="97"/>
      <c r="E66" s="98"/>
      <c r="F66" s="97"/>
      <c r="G66" s="98"/>
      <c r="H66" s="97"/>
      <c r="I66" s="98"/>
      <c r="J66" s="97"/>
      <c r="K66" s="98"/>
      <c r="L66" s="99"/>
      <c r="M66" s="98"/>
      <c r="N66" s="98"/>
      <c r="O66" s="98"/>
      <c r="P66" s="98"/>
      <c r="Q66" s="98"/>
      <c r="R66" s="98"/>
      <c r="S66" s="98"/>
      <c r="T66" s="98"/>
      <c r="U66" s="96"/>
      <c r="V66" s="96"/>
      <c r="W66" s="96"/>
      <c r="X66" s="96"/>
      <c r="Y66" s="96"/>
      <c r="Z66" s="98"/>
      <c r="AA66" s="98"/>
      <c r="AB66" s="100"/>
    </row>
    <row r="67" spans="1:28" x14ac:dyDescent="0.2">
      <c r="A67" s="1" t="s">
        <v>110</v>
      </c>
      <c r="B67" s="102"/>
      <c r="C67" s="96"/>
      <c r="D67" s="97"/>
      <c r="E67" s="98"/>
      <c r="F67" s="97"/>
      <c r="G67" s="98"/>
      <c r="H67" s="97"/>
      <c r="I67" s="98"/>
      <c r="J67" s="97"/>
      <c r="K67" s="98"/>
      <c r="L67" s="99"/>
      <c r="M67" s="98"/>
      <c r="N67" s="98"/>
      <c r="O67" s="98"/>
      <c r="P67" s="98"/>
      <c r="Q67" s="98"/>
      <c r="R67" s="98"/>
      <c r="S67" s="98"/>
      <c r="T67" s="98"/>
      <c r="U67" s="96"/>
      <c r="V67" s="96"/>
      <c r="W67" s="96"/>
      <c r="X67" s="96"/>
      <c r="Y67" s="96"/>
      <c r="Z67" s="98"/>
      <c r="AA67" s="98"/>
      <c r="AB67" s="100"/>
    </row>
    <row r="68" spans="1:28" s="103" customFormat="1" x14ac:dyDescent="0.2">
      <c r="A68" s="104" t="s">
        <v>102</v>
      </c>
      <c r="B68" s="105"/>
      <c r="C68" s="105"/>
      <c r="D68" s="106"/>
      <c r="E68" s="107"/>
      <c r="F68" s="106"/>
      <c r="G68" s="107"/>
      <c r="H68" s="106"/>
      <c r="I68" s="107"/>
      <c r="J68" s="106"/>
      <c r="K68" s="107"/>
      <c r="L68" s="108"/>
      <c r="M68" s="107"/>
      <c r="N68" s="107"/>
      <c r="O68" s="107"/>
      <c r="P68" s="107"/>
      <c r="Q68" s="107"/>
      <c r="R68" s="107"/>
      <c r="S68" s="107"/>
      <c r="T68" s="107"/>
      <c r="U68" s="105"/>
      <c r="V68" s="105"/>
      <c r="W68" s="105"/>
      <c r="X68" s="105"/>
      <c r="Y68" s="105"/>
      <c r="Z68" s="107"/>
      <c r="AA68" s="107"/>
      <c r="AB68" s="109"/>
    </row>
    <row r="69" spans="1:28" s="103" customFormat="1" x14ac:dyDescent="0.2">
      <c r="A69" s="104" t="s">
        <v>98</v>
      </c>
      <c r="B69" s="105"/>
      <c r="C69" s="105"/>
      <c r="D69" s="106"/>
      <c r="E69" s="107"/>
      <c r="F69" s="106"/>
      <c r="G69" s="107"/>
      <c r="H69" s="106"/>
      <c r="I69" s="107"/>
      <c r="J69" s="106"/>
      <c r="K69" s="107"/>
      <c r="L69" s="108"/>
      <c r="M69" s="107"/>
      <c r="N69" s="107"/>
      <c r="O69" s="107"/>
      <c r="P69" s="107"/>
      <c r="Q69" s="107"/>
      <c r="R69" s="107"/>
      <c r="S69" s="107"/>
      <c r="T69" s="107"/>
      <c r="U69" s="105"/>
      <c r="V69" s="105"/>
      <c r="W69" s="105"/>
      <c r="X69" s="105"/>
      <c r="Y69" s="105"/>
      <c r="Z69" s="107"/>
      <c r="AA69" s="107"/>
      <c r="AB69" s="109"/>
    </row>
    <row r="70" spans="1:28" x14ac:dyDescent="0.2">
      <c r="A70" s="135" t="s">
        <v>111</v>
      </c>
      <c r="B70" s="105"/>
      <c r="C70" s="105"/>
      <c r="D70" s="106"/>
      <c r="E70" s="107"/>
      <c r="F70" s="106"/>
      <c r="G70" s="107"/>
      <c r="H70" s="106"/>
      <c r="I70" s="107"/>
      <c r="J70" s="106"/>
      <c r="K70" s="107"/>
      <c r="L70" s="108"/>
      <c r="M70" s="107"/>
      <c r="N70" s="107"/>
      <c r="O70" s="107"/>
      <c r="P70" s="107"/>
      <c r="Q70" s="107"/>
      <c r="R70" s="107"/>
      <c r="S70" s="107"/>
      <c r="T70" s="107"/>
      <c r="U70" s="105"/>
      <c r="V70" s="105"/>
      <c r="W70" s="105"/>
      <c r="X70" s="105"/>
      <c r="Y70" s="105"/>
      <c r="Z70" s="107"/>
      <c r="AA70" s="107"/>
      <c r="AB70" s="109"/>
    </row>
    <row r="71" spans="1:28" x14ac:dyDescent="0.2">
      <c r="A71" s="135" t="s">
        <v>112</v>
      </c>
      <c r="B71" s="105"/>
      <c r="C71" s="105"/>
      <c r="D71" s="106"/>
      <c r="E71" s="107"/>
      <c r="F71" s="106"/>
      <c r="G71" s="107"/>
      <c r="H71" s="106"/>
      <c r="I71" s="107"/>
      <c r="J71" s="106"/>
      <c r="K71" s="107"/>
      <c r="L71" s="108"/>
      <c r="M71" s="107"/>
      <c r="N71" s="107"/>
      <c r="O71" s="107"/>
      <c r="P71" s="107"/>
      <c r="Q71" s="107"/>
      <c r="R71" s="107"/>
      <c r="S71" s="107"/>
      <c r="T71" s="107"/>
      <c r="U71" s="105"/>
      <c r="V71" s="105"/>
      <c r="W71" s="105"/>
      <c r="X71" s="105"/>
      <c r="Y71" s="105"/>
      <c r="Z71" s="107"/>
      <c r="AA71" s="107"/>
      <c r="AB71" s="109"/>
    </row>
    <row r="72" spans="1:28" x14ac:dyDescent="0.2">
      <c r="A72" s="110"/>
      <c r="B72" s="111"/>
      <c r="C72" s="111"/>
      <c r="D72" s="112"/>
      <c r="E72" s="113"/>
      <c r="F72" s="112"/>
      <c r="G72" s="113"/>
      <c r="H72" s="112"/>
      <c r="I72" s="113"/>
      <c r="J72" s="112"/>
      <c r="K72" s="113"/>
      <c r="L72" s="114"/>
      <c r="M72" s="113"/>
      <c r="N72" s="113"/>
      <c r="O72" s="113"/>
      <c r="P72" s="113"/>
      <c r="Q72" s="113"/>
      <c r="R72" s="113"/>
      <c r="S72" s="113"/>
      <c r="T72" s="113"/>
      <c r="U72" s="111"/>
      <c r="V72" s="111"/>
      <c r="W72" s="111"/>
      <c r="X72" s="111"/>
      <c r="Y72" s="111"/>
      <c r="Z72" s="113"/>
      <c r="AA72" s="113"/>
      <c r="AB72" s="115"/>
    </row>
    <row r="73" spans="1:28" x14ac:dyDescent="0.2">
      <c r="A73" s="116" t="s">
        <v>75</v>
      </c>
      <c r="B73" s="117"/>
      <c r="C73" s="118"/>
      <c r="D73" s="119"/>
      <c r="E73" s="120"/>
      <c r="F73" s="119"/>
      <c r="G73" s="120"/>
      <c r="H73" s="119"/>
      <c r="I73" s="120"/>
      <c r="J73" s="119"/>
      <c r="K73" s="120"/>
      <c r="L73" s="121"/>
      <c r="M73" s="120"/>
      <c r="N73" s="120"/>
      <c r="O73" s="120"/>
      <c r="P73" s="120"/>
      <c r="Q73" s="120"/>
      <c r="R73" s="120"/>
      <c r="S73" s="120"/>
      <c r="T73" s="120"/>
      <c r="U73" s="117"/>
      <c r="V73" s="117"/>
      <c r="W73" s="117"/>
      <c r="X73" s="117"/>
      <c r="Y73" s="117"/>
      <c r="Z73" s="120"/>
      <c r="AA73" s="120"/>
      <c r="AB73" s="122"/>
    </row>
    <row r="74" spans="1:28" x14ac:dyDescent="0.2">
      <c r="A74" s="123" t="s">
        <v>85</v>
      </c>
      <c r="B74" s="124"/>
      <c r="C74" s="124"/>
      <c r="D74" s="124"/>
      <c r="E74" s="124"/>
      <c r="F74" s="136"/>
      <c r="G74" s="124"/>
      <c r="H74" s="136"/>
      <c r="I74" s="124"/>
      <c r="J74" s="124"/>
      <c r="K74" s="124"/>
      <c r="L74" s="125"/>
      <c r="M74" s="124"/>
      <c r="N74" s="124"/>
      <c r="O74" s="124"/>
      <c r="P74" s="124"/>
      <c r="Q74" s="124"/>
      <c r="R74" s="124"/>
      <c r="S74" s="124"/>
      <c r="T74" s="124"/>
      <c r="U74" s="124"/>
      <c r="V74" s="124"/>
      <c r="W74" s="124"/>
      <c r="X74" s="124"/>
      <c r="Y74" s="124"/>
      <c r="Z74" s="124"/>
      <c r="AA74" s="124"/>
      <c r="AB74" s="126"/>
    </row>
    <row r="75" spans="1:28" x14ac:dyDescent="0.2">
      <c r="A75" s="127"/>
      <c r="B75" s="128"/>
      <c r="C75" s="129"/>
      <c r="D75" s="130"/>
      <c r="E75" s="131"/>
      <c r="F75" s="130"/>
      <c r="G75" s="131"/>
      <c r="H75" s="130"/>
      <c r="I75" s="131"/>
      <c r="J75" s="130"/>
      <c r="K75" s="131"/>
      <c r="L75" s="132"/>
      <c r="M75" s="131"/>
      <c r="N75" s="131"/>
      <c r="O75" s="131"/>
      <c r="P75" s="131"/>
      <c r="Q75" s="131"/>
      <c r="R75" s="131"/>
      <c r="S75" s="131"/>
      <c r="T75" s="131"/>
      <c r="U75" s="128"/>
      <c r="V75" s="128"/>
      <c r="W75" s="128"/>
      <c r="X75" s="128"/>
      <c r="Y75" s="128"/>
      <c r="Z75" s="131"/>
      <c r="AA75" s="131"/>
      <c r="AB75" s="133"/>
    </row>
    <row r="76" spans="1:28" x14ac:dyDescent="0.2">
      <c r="A76" s="116" t="s">
        <v>89</v>
      </c>
      <c r="B76" s="117"/>
      <c r="C76" s="118"/>
      <c r="D76" s="119"/>
      <c r="E76" s="120"/>
      <c r="F76" s="119"/>
      <c r="G76" s="120"/>
      <c r="H76" s="119"/>
      <c r="I76" s="120"/>
      <c r="J76" s="119"/>
      <c r="K76" s="120"/>
      <c r="L76" s="121"/>
      <c r="M76" s="120"/>
      <c r="N76" s="120"/>
      <c r="O76" s="120"/>
      <c r="P76" s="120"/>
      <c r="Q76" s="120"/>
      <c r="R76" s="120"/>
      <c r="S76" s="120"/>
      <c r="T76" s="120"/>
      <c r="U76" s="117"/>
      <c r="V76" s="117"/>
      <c r="W76" s="117"/>
      <c r="X76" s="117"/>
      <c r="Y76" s="117"/>
      <c r="Z76" s="120"/>
      <c r="AA76" s="120"/>
      <c r="AB76" s="122"/>
    </row>
    <row r="77" spans="1:28" x14ac:dyDescent="0.2">
      <c r="A77" s="123" t="s">
        <v>91</v>
      </c>
      <c r="B77" s="124"/>
      <c r="C77" s="124"/>
      <c r="D77" s="124"/>
      <c r="E77" s="124"/>
      <c r="F77" s="136"/>
      <c r="G77" s="124"/>
      <c r="H77" s="136"/>
      <c r="I77" s="124"/>
      <c r="J77" s="124"/>
      <c r="K77" s="124"/>
      <c r="L77" s="125"/>
      <c r="M77" s="124"/>
      <c r="N77" s="124"/>
      <c r="O77" s="124"/>
      <c r="P77" s="124"/>
      <c r="Q77" s="124"/>
      <c r="R77" s="124"/>
      <c r="S77" s="124"/>
      <c r="T77" s="124"/>
      <c r="U77" s="124"/>
      <c r="V77" s="124"/>
      <c r="W77" s="124"/>
      <c r="X77" s="124"/>
      <c r="Y77" s="124"/>
      <c r="Z77" s="124"/>
      <c r="AA77" s="124"/>
      <c r="AB77" s="126"/>
    </row>
    <row r="78" spans="1:28" x14ac:dyDescent="0.2">
      <c r="A78" s="123" t="s">
        <v>94</v>
      </c>
      <c r="B78" s="124"/>
      <c r="C78" s="124"/>
      <c r="D78" s="124"/>
      <c r="E78" s="124"/>
      <c r="F78" s="136"/>
      <c r="G78" s="124"/>
      <c r="H78" s="136"/>
      <c r="I78" s="124"/>
      <c r="J78" s="124"/>
      <c r="K78" s="124"/>
      <c r="L78" s="125"/>
      <c r="M78" s="124"/>
      <c r="N78" s="124"/>
      <c r="O78" s="124"/>
      <c r="P78" s="124"/>
      <c r="Q78" s="124"/>
      <c r="R78" s="124"/>
      <c r="S78" s="124"/>
      <c r="T78" s="124"/>
      <c r="U78" s="124"/>
      <c r="V78" s="124"/>
      <c r="W78" s="124"/>
      <c r="X78" s="124"/>
      <c r="Y78" s="124"/>
      <c r="Z78" s="124"/>
      <c r="AA78" s="124"/>
      <c r="AB78" s="126"/>
    </row>
    <row r="79" spans="1:28" x14ac:dyDescent="0.2">
      <c r="A79" s="123" t="s">
        <v>92</v>
      </c>
      <c r="B79" s="124"/>
      <c r="C79" s="124"/>
      <c r="D79" s="124"/>
      <c r="E79" s="124"/>
      <c r="F79" s="136"/>
      <c r="G79" s="124"/>
      <c r="H79" s="136"/>
      <c r="I79" s="124"/>
      <c r="J79" s="124"/>
      <c r="K79" s="124"/>
      <c r="L79" s="125"/>
      <c r="M79" s="124"/>
      <c r="N79" s="124"/>
      <c r="O79" s="124"/>
      <c r="P79" s="124"/>
      <c r="Q79" s="124"/>
      <c r="R79" s="124"/>
      <c r="S79" s="124"/>
      <c r="T79" s="124"/>
      <c r="U79" s="124"/>
      <c r="V79" s="124"/>
      <c r="W79" s="124"/>
      <c r="X79" s="124"/>
      <c r="Y79" s="124"/>
      <c r="Z79" s="124"/>
      <c r="AA79" s="124"/>
      <c r="AB79" s="126"/>
    </row>
    <row r="80" spans="1:28" x14ac:dyDescent="0.2">
      <c r="A80" s="123" t="s">
        <v>93</v>
      </c>
      <c r="B80" s="124"/>
      <c r="C80" s="124"/>
      <c r="D80" s="124"/>
      <c r="E80" s="124"/>
      <c r="F80" s="136"/>
      <c r="G80" s="124"/>
      <c r="H80" s="136"/>
      <c r="I80" s="124"/>
      <c r="J80" s="124"/>
      <c r="K80" s="124"/>
      <c r="L80" s="125"/>
      <c r="M80" s="124"/>
      <c r="N80" s="124"/>
      <c r="O80" s="124"/>
      <c r="P80" s="124"/>
      <c r="Q80" s="124"/>
      <c r="R80" s="124"/>
      <c r="S80" s="124"/>
      <c r="T80" s="124"/>
      <c r="U80" s="124"/>
      <c r="V80" s="124"/>
      <c r="W80" s="124"/>
      <c r="X80" s="124"/>
      <c r="Y80" s="124"/>
      <c r="Z80" s="124"/>
      <c r="AA80" s="124"/>
      <c r="AB80" s="126"/>
    </row>
    <row r="81" spans="1:28" x14ac:dyDescent="0.2">
      <c r="A81" s="123" t="s">
        <v>95</v>
      </c>
      <c r="B81" s="124"/>
      <c r="C81" s="124"/>
      <c r="D81" s="124"/>
      <c r="E81" s="124"/>
      <c r="F81" s="136"/>
      <c r="G81" s="124"/>
      <c r="H81" s="136"/>
      <c r="I81" s="124"/>
      <c r="J81" s="124"/>
      <c r="K81" s="124"/>
      <c r="L81" s="125"/>
      <c r="M81" s="124"/>
      <c r="N81" s="124"/>
      <c r="O81" s="124"/>
      <c r="P81" s="124"/>
      <c r="Q81" s="124"/>
      <c r="R81" s="124"/>
      <c r="S81" s="124"/>
      <c r="T81" s="124"/>
      <c r="U81" s="124"/>
      <c r="V81" s="124"/>
      <c r="W81" s="124"/>
      <c r="X81" s="124"/>
      <c r="Y81" s="124"/>
      <c r="Z81" s="124"/>
      <c r="AA81" s="124"/>
      <c r="AB81" s="126"/>
    </row>
    <row r="82" spans="1:28" x14ac:dyDescent="0.2">
      <c r="A82" s="123" t="s">
        <v>90</v>
      </c>
      <c r="B82" s="124"/>
      <c r="C82" s="124"/>
      <c r="D82" s="124"/>
      <c r="E82" s="124"/>
      <c r="F82" s="136"/>
      <c r="G82" s="124"/>
      <c r="H82" s="136"/>
      <c r="I82" s="124"/>
      <c r="J82" s="124"/>
      <c r="K82" s="124"/>
      <c r="L82" s="125"/>
      <c r="M82" s="124"/>
      <c r="N82" s="124"/>
      <c r="O82" s="124"/>
      <c r="P82" s="124"/>
      <c r="Q82" s="124"/>
      <c r="R82" s="124"/>
      <c r="S82" s="124"/>
      <c r="T82" s="124"/>
      <c r="U82" s="124"/>
      <c r="V82" s="124"/>
      <c r="W82" s="124"/>
      <c r="X82" s="124"/>
      <c r="Y82" s="124"/>
      <c r="Z82" s="124"/>
      <c r="AA82" s="124"/>
      <c r="AB82" s="126"/>
    </row>
    <row r="83" spans="1:28" x14ac:dyDescent="0.2">
      <c r="A83" s="127"/>
      <c r="B83" s="128"/>
      <c r="C83" s="129"/>
      <c r="D83" s="130"/>
      <c r="E83" s="131"/>
      <c r="F83" s="130"/>
      <c r="G83" s="131"/>
      <c r="H83" s="130"/>
      <c r="I83" s="131"/>
      <c r="J83" s="130"/>
      <c r="K83" s="131"/>
      <c r="L83" s="132"/>
      <c r="M83" s="131"/>
      <c r="N83" s="131"/>
      <c r="O83" s="131"/>
      <c r="P83" s="131"/>
      <c r="Q83" s="131"/>
      <c r="R83" s="131"/>
      <c r="S83" s="131"/>
      <c r="T83" s="131"/>
      <c r="U83" s="128"/>
      <c r="V83" s="128"/>
      <c r="W83" s="128"/>
      <c r="X83" s="128"/>
      <c r="Y83" s="128"/>
      <c r="Z83" s="131"/>
      <c r="AA83" s="131"/>
      <c r="AB83" s="133"/>
    </row>
  </sheetData>
  <sheetProtection password="F4BB" sheet="1" objects="1" scenarios="1" formatCells="0" formatColumns="0" formatRows="0"/>
  <mergeCells count="3">
    <mergeCell ref="D4:O4"/>
    <mergeCell ref="A57:O57"/>
    <mergeCell ref="P4:AB4"/>
  </mergeCells>
  <phoneticPr fontId="0" type="noConversion"/>
  <printOptions horizontalCentered="1" gridLines="1"/>
  <pageMargins left="0.25" right="0.25" top="0.21" bottom="0.28000000000000003" header="0.12" footer="0.17"/>
  <pageSetup paperSize="9" scale="59" fitToWidth="2" fitToHeight="100" orientation="landscape" r:id="rId1"/>
  <headerFooter alignWithMargins="0"/>
  <rowBreaks count="1" manualBreakCount="1">
    <brk id="54" max="27" man="1"/>
  </rowBreaks>
  <colBreaks count="1" manualBreakCount="1">
    <brk id="15" max="8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Dermatology Comparative Tariffs</vt:lpstr>
      <vt:lpstr>'Dermatology Comparative Tariffs'!Print_Area</vt:lpstr>
      <vt:lpstr>'Dermatology Comparative Tariffs'!Print_Titles</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Peet Kotzé</dc:creator>
  <cp:lastModifiedBy>Peet-PC</cp:lastModifiedBy>
  <cp:lastPrinted>2016-01-18T07:57:55Z</cp:lastPrinted>
  <dcterms:created xsi:type="dcterms:W3CDTF">2007-01-02T12:57:15Z</dcterms:created>
  <dcterms:modified xsi:type="dcterms:W3CDTF">2016-01-18T16:11:01Z</dcterms:modified>
</cp:coreProperties>
</file>